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2 - Trakční vedení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 02 - Trakční vedení'!$C$124:$K$272</definedName>
    <definedName name="_xlnm.Print_Area" localSheetId="1">'SO 02 - Trakční vedení'!$C$4:$J$76,'SO 02 - Trakční vedení'!$C$82:$J$106,'SO 02 - Trakční vedení'!$C$112:$K$272</definedName>
    <definedName name="_xlnm.Print_Titles" localSheetId="1">'SO 02 - Trakční vedení'!$124:$124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71"/>
  <c r="BH271"/>
  <c r="BG271"/>
  <c r="BF271"/>
  <c r="T271"/>
  <c r="R271"/>
  <c r="P271"/>
  <c r="BI269"/>
  <c r="BH269"/>
  <c r="BG269"/>
  <c r="BF269"/>
  <c r="T269"/>
  <c r="R269"/>
  <c r="P269"/>
  <c r="BI266"/>
  <c r="BH266"/>
  <c r="BG266"/>
  <c r="BF266"/>
  <c r="T266"/>
  <c r="R266"/>
  <c r="P266"/>
  <c r="BI264"/>
  <c r="BH264"/>
  <c r="BG264"/>
  <c r="BF264"/>
  <c r="T264"/>
  <c r="R264"/>
  <c r="P264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6"/>
  <c r="BH246"/>
  <c r="BG246"/>
  <c r="BF246"/>
  <c r="T246"/>
  <c r="R246"/>
  <c r="P246"/>
  <c r="BI244"/>
  <c r="BH244"/>
  <c r="BG244"/>
  <c r="BF244"/>
  <c r="T244"/>
  <c r="R244"/>
  <c r="P244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6"/>
  <c r="BH236"/>
  <c r="BG236"/>
  <c r="BF236"/>
  <c r="T236"/>
  <c r="R236"/>
  <c r="P236"/>
  <c r="BI234"/>
  <c r="BH234"/>
  <c r="BG234"/>
  <c r="BF234"/>
  <c r="T234"/>
  <c r="R234"/>
  <c r="P234"/>
  <c r="BI232"/>
  <c r="BH232"/>
  <c r="BG232"/>
  <c r="BF232"/>
  <c r="T232"/>
  <c r="R232"/>
  <c r="P232"/>
  <c r="BI230"/>
  <c r="BH230"/>
  <c r="BG230"/>
  <c r="BF230"/>
  <c r="T230"/>
  <c r="R230"/>
  <c r="P230"/>
  <c r="BI228"/>
  <c r="BH228"/>
  <c r="BG228"/>
  <c r="BF228"/>
  <c r="T228"/>
  <c r="R228"/>
  <c r="P228"/>
  <c r="BI226"/>
  <c r="BH226"/>
  <c r="BG226"/>
  <c r="BF226"/>
  <c r="T226"/>
  <c r="R226"/>
  <c r="P226"/>
  <c r="BI224"/>
  <c r="BH224"/>
  <c r="BG224"/>
  <c r="BF224"/>
  <c r="T224"/>
  <c r="R224"/>
  <c r="P224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2"/>
  <c r="BH212"/>
  <c r="BG212"/>
  <c r="BF212"/>
  <c r="T212"/>
  <c r="R212"/>
  <c r="P212"/>
  <c r="BI210"/>
  <c r="BH210"/>
  <c r="BG210"/>
  <c r="BF210"/>
  <c r="T210"/>
  <c r="R210"/>
  <c r="P210"/>
  <c r="BI208"/>
  <c r="BH208"/>
  <c r="BG208"/>
  <c r="BF208"/>
  <c r="T208"/>
  <c r="R208"/>
  <c r="P208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0"/>
  <c r="BH180"/>
  <c r="BG180"/>
  <c r="BF180"/>
  <c r="T180"/>
  <c r="R180"/>
  <c r="P180"/>
  <c r="BI178"/>
  <c r="BH178"/>
  <c r="BG178"/>
  <c r="BF178"/>
  <c r="T178"/>
  <c r="R178"/>
  <c r="P178"/>
  <c r="BI176"/>
  <c r="BH176"/>
  <c r="BG176"/>
  <c r="BF176"/>
  <c r="T176"/>
  <c r="R176"/>
  <c r="P176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8"/>
  <c r="BH168"/>
  <c r="BG168"/>
  <c r="BF168"/>
  <c r="T168"/>
  <c r="R168"/>
  <c r="P168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J122"/>
  <c r="J121"/>
  <c r="F121"/>
  <c r="F119"/>
  <c r="E117"/>
  <c r="J92"/>
  <c r="J91"/>
  <c r="F91"/>
  <c r="F89"/>
  <c r="E87"/>
  <c r="J18"/>
  <c r="E18"/>
  <c r="F122"/>
  <c r="J17"/>
  <c r="J12"/>
  <c r="J89"/>
  <c r="E7"/>
  <c r="E115"/>
  <c i="1" r="L90"/>
  <c r="AM90"/>
  <c r="AM89"/>
  <c r="L89"/>
  <c r="AM87"/>
  <c r="L87"/>
  <c r="L85"/>
  <c r="L84"/>
  <c i="2" r="J271"/>
  <c r="J269"/>
  <c r="J266"/>
  <c r="BK262"/>
  <c r="BK260"/>
  <c r="BK257"/>
  <c r="BK253"/>
  <c r="BK251"/>
  <c r="J249"/>
  <c r="J246"/>
  <c r="BK238"/>
  <c r="J226"/>
  <c r="J221"/>
  <c r="J219"/>
  <c r="J208"/>
  <c r="BK206"/>
  <c r="J204"/>
  <c r="BK200"/>
  <c r="J198"/>
  <c r="BK192"/>
  <c r="J190"/>
  <c r="BK188"/>
  <c r="J178"/>
  <c r="BK176"/>
  <c r="J174"/>
  <c r="BK170"/>
  <c r="J166"/>
  <c r="J162"/>
  <c r="J160"/>
  <c r="BK156"/>
  <c r="BK152"/>
  <c r="BK149"/>
  <c r="BK147"/>
  <c r="BK145"/>
  <c r="BK140"/>
  <c r="BK130"/>
  <c r="BK271"/>
  <c r="BK269"/>
  <c r="BK266"/>
  <c r="J264"/>
  <c r="J262"/>
  <c r="J260"/>
  <c r="J257"/>
  <c r="BK255"/>
  <c r="J251"/>
  <c r="BK244"/>
  <c r="BK242"/>
  <c r="BK240"/>
  <c r="J230"/>
  <c r="BK224"/>
  <c r="J212"/>
  <c r="BK210"/>
  <c r="J206"/>
  <c r="BK204"/>
  <c r="J202"/>
  <c r="J200"/>
  <c r="J196"/>
  <c r="J194"/>
  <c r="BK190"/>
  <c r="J184"/>
  <c r="BK182"/>
  <c r="J180"/>
  <c r="BK172"/>
  <c r="J168"/>
  <c r="BK166"/>
  <c r="BK160"/>
  <c r="J154"/>
  <c r="J149"/>
  <c r="J147"/>
  <c r="J145"/>
  <c r="BK142"/>
  <c r="J140"/>
  <c r="J136"/>
  <c r="J132"/>
  <c r="J128"/>
  <c r="BK264"/>
  <c r="J255"/>
  <c r="J253"/>
  <c r="BK249"/>
  <c r="BK246"/>
  <c r="J244"/>
  <c r="J242"/>
  <c r="J240"/>
  <c r="J238"/>
  <c r="BK234"/>
  <c r="BK232"/>
  <c r="J228"/>
  <c r="BK226"/>
  <c r="J224"/>
  <c r="BK221"/>
  <c r="BK219"/>
  <c r="J217"/>
  <c r="BK215"/>
  <c r="BK212"/>
  <c r="J210"/>
  <c r="BK208"/>
  <c r="BK198"/>
  <c r="BK196"/>
  <c r="J192"/>
  <c r="J188"/>
  <c r="J186"/>
  <c r="J182"/>
  <c r="BK180"/>
  <c r="BK178"/>
  <c r="J176"/>
  <c r="BK168"/>
  <c r="J164"/>
  <c r="J158"/>
  <c r="J138"/>
  <c r="BK136"/>
  <c r="J134"/>
  <c r="BK236"/>
  <c r="J236"/>
  <c r="J234"/>
  <c r="J232"/>
  <c r="BK230"/>
  <c r="BK228"/>
  <c r="BK217"/>
  <c r="J215"/>
  <c r="BK202"/>
  <c r="BK194"/>
  <c r="BK186"/>
  <c r="BK184"/>
  <c r="BK174"/>
  <c r="J172"/>
  <c r="J170"/>
  <c r="BK164"/>
  <c r="BK162"/>
  <c r="BK158"/>
  <c r="J156"/>
  <c r="BK154"/>
  <c r="J152"/>
  <c r="J142"/>
  <c r="BK138"/>
  <c r="BK134"/>
  <c r="BK132"/>
  <c r="J130"/>
  <c r="BK128"/>
  <c i="1" r="AS94"/>
  <c i="2" l="1" r="BK151"/>
  <c r="J151"/>
  <c r="J100"/>
  <c r="BK127"/>
  <c r="J127"/>
  <c r="J98"/>
  <c r="P127"/>
  <c r="R127"/>
  <c r="T127"/>
  <c r="BK144"/>
  <c r="J144"/>
  <c r="J99"/>
  <c r="P144"/>
  <c r="R144"/>
  <c r="T144"/>
  <c r="P151"/>
  <c r="R151"/>
  <c r="T151"/>
  <c r="BK214"/>
  <c r="J214"/>
  <c r="J101"/>
  <c r="P214"/>
  <c r="R214"/>
  <c r="T214"/>
  <c r="BK223"/>
  <c r="J223"/>
  <c r="J102"/>
  <c r="P223"/>
  <c r="R223"/>
  <c r="T223"/>
  <c r="BK248"/>
  <c r="J248"/>
  <c r="J103"/>
  <c r="P248"/>
  <c r="R248"/>
  <c r="T248"/>
  <c r="BK259"/>
  <c r="J259"/>
  <c r="J104"/>
  <c r="P259"/>
  <c r="R259"/>
  <c r="T259"/>
  <c r="BK268"/>
  <c r="J268"/>
  <c r="J105"/>
  <c r="P268"/>
  <c r="R268"/>
  <c r="T268"/>
  <c r="J119"/>
  <c r="BE138"/>
  <c r="BE140"/>
  <c r="BE142"/>
  <c r="BE145"/>
  <c r="BE170"/>
  <c r="BE190"/>
  <c r="BE196"/>
  <c r="BE198"/>
  <c r="BE212"/>
  <c r="BE234"/>
  <c r="BE240"/>
  <c r="BE149"/>
  <c r="BE152"/>
  <c r="BE156"/>
  <c r="BE160"/>
  <c r="BE164"/>
  <c r="BE172"/>
  <c r="BE188"/>
  <c r="BE192"/>
  <c r="BE200"/>
  <c r="BE202"/>
  <c r="BE204"/>
  <c r="BE206"/>
  <c r="BE219"/>
  <c r="BE230"/>
  <c r="BE232"/>
  <c r="BE246"/>
  <c r="BE253"/>
  <c r="BE260"/>
  <c r="BE264"/>
  <c r="F92"/>
  <c r="BE128"/>
  <c r="BE130"/>
  <c r="BE136"/>
  <c r="BE147"/>
  <c r="BE154"/>
  <c r="BE158"/>
  <c r="BE166"/>
  <c r="BE168"/>
  <c r="BE174"/>
  <c r="BE184"/>
  <c r="BE186"/>
  <c r="BE228"/>
  <c r="BE236"/>
  <c r="BE251"/>
  <c r="BE257"/>
  <c r="E85"/>
  <c r="BE132"/>
  <c r="BE134"/>
  <c r="BE162"/>
  <c r="BE176"/>
  <c r="BE178"/>
  <c r="BE180"/>
  <c r="BE182"/>
  <c r="BE194"/>
  <c r="BE208"/>
  <c r="BE210"/>
  <c r="BE215"/>
  <c r="BE217"/>
  <c r="BE221"/>
  <c r="BE224"/>
  <c r="BE226"/>
  <c r="BE238"/>
  <c r="BE242"/>
  <c r="BE244"/>
  <c r="BE249"/>
  <c r="BE255"/>
  <c r="BE262"/>
  <c r="BE266"/>
  <c r="BE269"/>
  <c r="BE271"/>
  <c r="F35"/>
  <c i="1" r="BB95"/>
  <c r="BB94"/>
  <c r="AX94"/>
  <c i="2" r="F37"/>
  <c i="1" r="BD95"/>
  <c r="BD94"/>
  <c r="W33"/>
  <c i="2" r="F36"/>
  <c i="1" r="BC95"/>
  <c r="BC94"/>
  <c r="AY94"/>
  <c i="2" r="F34"/>
  <c i="1" r="BA95"/>
  <c r="BA94"/>
  <c r="W30"/>
  <c i="2" r="J34"/>
  <c i="1" r="AW95"/>
  <c i="2" l="1" r="T126"/>
  <c r="T125"/>
  <c r="R126"/>
  <c r="R125"/>
  <c r="P126"/>
  <c r="P125"/>
  <c i="1" r="AU95"/>
  <c i="2" r="BK126"/>
  <c r="J126"/>
  <c r="J97"/>
  <c i="1" r="W31"/>
  <c r="AW94"/>
  <c r="AK30"/>
  <c r="W32"/>
  <c i="2" r="J33"/>
  <c i="1" r="AV95"/>
  <c r="AT95"/>
  <c r="AU94"/>
  <c i="2" r="F33"/>
  <c i="1" r="AZ95"/>
  <c r="AZ94"/>
  <c r="AV94"/>
  <c r="AK29"/>
  <c i="2" l="1" r="BK125"/>
  <c r="J125"/>
  <c i="1" r="AT94"/>
  <c i="2" r="J30"/>
  <c i="1" r="AG95"/>
  <c r="AG94"/>
  <c r="AK26"/>
  <c r="AK35"/>
  <c r="W29"/>
  <c l="1" r="AN94"/>
  <c i="2" r="J39"/>
  <c i="1" r="AN95"/>
  <c i="2" r="J96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<sst xmlns="http://schemas.openxmlformats.org/spreadsheetml/2006/main">
  <si>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</si>
  <si>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</si>
  <si>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</si>
  <si>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</si>
  <si>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</si>
  <si>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{5c6d72ad-921a-4308-8145-f313d57f212e}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</si>
  <si>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</si>
  <si>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</si>
  <si>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</si>
  <si>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</si>
  <si>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</si>
  <si>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</si>
  <si>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</si>
  <si>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</si>
  <si>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08/2020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</si>
  <si>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</si>
  <si>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</si>
  <si>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 xml:space="preserve">Oprava trakčního  vedení v úseku Louky nad Olší - Karviná</t>
  </si>
  <si>
    <t>KSO:</t>
  </si>
  <si>
    <t>CC-CZ:</t>
  </si>
  <si>
    <t>Místo:</t>
  </si>
  <si>
    <t>t.ú. Louky nad Olší - Karviná-Darkov</t>
  </si>
  <si>
    <t>Datum:</t>
  </si>
  <si>
    <t>30. 4. 2021</t>
  </si>
  <si>
    <t>Zadavatel:</t>
  </si>
  <si>
    <t>IČ:</t>
  </si>
  <si>
    <t>SŽ, s.o. - OŘ Ostrava SEE</t>
  </si>
  <si>
    <t>DIČ:</t>
  </si>
  <si>
    <t>Uchazeč:</t>
  </si>
  <si>
    <t>Vyplň údaj</t>
  </si>
  <si>
    <t>Projektant:</t>
  </si>
  <si>
    <t>Jiří Wlodaz</t>
  </si>
  <si>
    <t>Zpracovatel: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</si>
  <si>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</si>
  <si>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</si>
  <si>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</si>
  <si>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</si>
  <si>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</si>
  <si>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</si>
  <si>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</si>
  <si>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</si>
  <si>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</si>
  <si>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</si>
  <si>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</si>
  <si>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</si>
  <si>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</si>
  <si>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</si>
  <si>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</si>
  <si>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</si>
  <si>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</si>
  <si>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</si>
  <si>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</si>
  <si>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</si>
  <si>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</si>
  <si>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</si>
  <si>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</si>
  <si>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</si>
  <si>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</si>
  <si>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</si>
  <si>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</si>
  <si>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</si>
  <si>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</si>
  <si>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</si>
  <si>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</si>
  <si>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</si>
  <si>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</si>
  <si>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</si>
  <si>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</si>
  <si>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</si>
  <si>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</si>
  <si>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</si>
  <si>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</si>
  <si>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</si>
  <si>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</si>
  <si>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</si>
  <si>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</si>
  <si>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</si>
  <si>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</si>
  <si>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</si>
  <si>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</si>
  <si>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02</t>
  </si>
  <si>
    <t>Trakční vedení</t>
  </si>
  <si>
    <t>STA</t>
  </si>
  <si>
    <t>1</t>
  </si>
  <si>
    <t>{d0a712d8-7031-4821-a6b4-3bca21846916}</t>
  </si>
  <si>
    <t>2</t>
  </si>
  <si>
    <t>KRYCÍ LIST SOUPISU PRACÍ</t>
  </si>
  <si>
    <t>Objekt:</t>
  </si>
  <si>
    <t>SO 02 - Trakční vedení</t>
  </si>
  <si>
    <t>t.ú. Louky nad Olší - Karviná-Darkov - 1.TK</t>
  </si>
  <si>
    <t>REKAPITULACE ČLENĚNÍ SOUPISU PRACÍ</t>
  </si>
  <si>
    <t>Kód dílu - Popis</t>
  </si>
  <si>
    <t>Cena celkem [CZK]</t>
  </si>
  <si>
    <t>Náklady ze soupisu prací</t>
  </si>
  <si>
    <t>-1</t>
  </si>
  <si>
    <t>HSV - HSV</t>
  </si>
  <si>
    <t xml:space="preserve">    74971 - Základy TV</t>
  </si>
  <si>
    <t xml:space="preserve">    74972 - Stožáry TV</t>
  </si>
  <si>
    <t xml:space="preserve">    74973 - Vodiče TV</t>
  </si>
  <si>
    <t xml:space="preserve">    74975 - Závěsný kabel VN na trakční vedení</t>
  </si>
  <si>
    <t xml:space="preserve">    7497.7 - Demontáže TV</t>
  </si>
  <si>
    <t xml:space="preserve">    7498 - Revize, Prohlídky a zkoušky TV</t>
  </si>
  <si>
    <t xml:space="preserve">    XDp - Doprava, Poplatky, Ostatní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</si>
  <si>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</si>
  <si>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</si>
  <si>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</si>
  <si>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</si>
  <si>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</si>
  <si>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</si>
  <si>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</si>
  <si>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</si>
  <si>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</si>
  <si>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</si>
  <si>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</si>
  <si>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</si>
  <si>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</si>
  <si>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</si>
  <si>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</si>
  <si>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ROZPOCET</t>
  </si>
  <si>
    <t>74971</t>
  </si>
  <si>
    <t>Základy TV</t>
  </si>
  <si>
    <t>M</t>
  </si>
  <si>
    <t>7497100020</t>
  </si>
  <si>
    <t>Základy trakčního vedení Hloubený základ TV - materiál</t>
  </si>
  <si>
    <t>m3</t>
  </si>
  <si>
    <t>Sborník UOŽI 01 2021</t>
  </si>
  <si>
    <t>128</t>
  </si>
  <si>
    <t>-2119025319</t>
  </si>
  <si>
    <t>PP</t>
  </si>
  <si>
    <t>K</t>
  </si>
  <si>
    <t>7497150510</t>
  </si>
  <si>
    <t>Zhotovení základu trakčního vedení včetně geodet. bodu, vytyčení a sondy, výkop zemina tř. 2 až 4 hloubeného</t>
  </si>
  <si>
    <t>64</t>
  </si>
  <si>
    <t>-602408015</t>
  </si>
  <si>
    <t>Zhotovení základu trakčního vedení včetně geodet. bodu, vytyčení a sondy, výkop zemina tř. 2 až 4 hloubeného - obsahuje výkop v zemině třídy 2-4, zřízení a odstranění pažení a bednění, betonáž, montáž svorníkového koše, montáž základní technologické výztuže, montáž kovaných svorníků nebo provedení dutiny pro upevnění stožáru trakčního vedení</t>
  </si>
  <si>
    <t>3</t>
  </si>
  <si>
    <t>7497100120</t>
  </si>
  <si>
    <t>Základy trakčního vedení Materiál pro obetonování stávajícího základu TV-beton,výstuže,sítě KARI</t>
  </si>
  <si>
    <t>1889961323</t>
  </si>
  <si>
    <t>4</t>
  </si>
  <si>
    <t>7497153010</t>
  </si>
  <si>
    <t>Obetonování stávajícího základu trakčního vedení včetně výkopu, vrtání, svařování, záhozu</t>
  </si>
  <si>
    <t>-2096278321</t>
  </si>
  <si>
    <t>Obetonování stávajícího základu trakčního vedení včetně výkopu, vrtání, svařování, záhozu - obsahuje i cenu za bourání betonové hlavičky základu, odtěžení terénu pro bednění, upevnění KARI sítě na stávající základ, osazení bednění, betonáž a geodetické značky</t>
  </si>
  <si>
    <t>5</t>
  </si>
  <si>
    <t>7497100060</t>
  </si>
  <si>
    <t>Základy trakčního vedení Výztuž pro základ TV - jednodílná</t>
  </si>
  <si>
    <t>kus</t>
  </si>
  <si>
    <t>256</t>
  </si>
  <si>
    <t>-1319040575</t>
  </si>
  <si>
    <t>6</t>
  </si>
  <si>
    <t>7497100080</t>
  </si>
  <si>
    <t>Základy trakčního vedení Svorníkový koš pro základ TV</t>
  </si>
  <si>
    <t>211060174</t>
  </si>
  <si>
    <t>7</t>
  </si>
  <si>
    <t>7497100100</t>
  </si>
  <si>
    <t>Základy trakčního vedení Kotevni sloupek TV (atyp - 219)</t>
  </si>
  <si>
    <t>-1251721582</t>
  </si>
  <si>
    <t>8</t>
  </si>
  <si>
    <t>7497655010</t>
  </si>
  <si>
    <t>Tažné hnací vozidlo k pracovním soupravám pro montáž a demontáž</t>
  </si>
  <si>
    <t>hod</t>
  </si>
  <si>
    <t>-858893682</t>
  </si>
  <si>
    <t>Tažné hnací vozidlo k pracovním soupravám pro montáž a demontáž - obsahuje i veškeré výkony tažného hnacího vozidla pro posun montážní techniky v kolejišti</t>
  </si>
  <si>
    <t>74972</t>
  </si>
  <si>
    <t>Stožáry TV</t>
  </si>
  <si>
    <t>9</t>
  </si>
  <si>
    <t>7497200140</t>
  </si>
  <si>
    <t xml:space="preserve">Stožáry trakčního vedení Stožár TV  -  typ  ( TS,TSI 245 )  od 10m - do  14m     vč. uzavíracího nátěru</t>
  </si>
  <si>
    <t>1057318068</t>
  </si>
  <si>
    <t>10</t>
  </si>
  <si>
    <t>7497251015</t>
  </si>
  <si>
    <t>Montáž stožárů trakčního vedení výšky do 14 m, typ TS, TSI, TBS, TBSI</t>
  </si>
  <si>
    <t>-1400848466</t>
  </si>
  <si>
    <t>Montáž stožárů trakčního vedení výšky do 14 m, typ TS, TSI, TBS, TBSI - včetně konečné regulace po zatížení</t>
  </si>
  <si>
    <t>11</t>
  </si>
  <si>
    <t>-1813004685</t>
  </si>
  <si>
    <t>74973</t>
  </si>
  <si>
    <t>Vodiče TV</t>
  </si>
  <si>
    <t>12</t>
  </si>
  <si>
    <t>7497300020</t>
  </si>
  <si>
    <t>Vodiče trakčního vedení Závěs na konzole</t>
  </si>
  <si>
    <t>484119884</t>
  </si>
  <si>
    <t>13</t>
  </si>
  <si>
    <t>7497350020</t>
  </si>
  <si>
    <t>Montáž závěsu na konzole bez přídavného lana</t>
  </si>
  <si>
    <t>-1482920560</t>
  </si>
  <si>
    <t>14</t>
  </si>
  <si>
    <t>7497300050</t>
  </si>
  <si>
    <t>Vodiče trakčního vedení Příplatek 2x plastový izolátor do ramena TV nebo SIK-u</t>
  </si>
  <si>
    <t>180284323</t>
  </si>
  <si>
    <t>7497301800</t>
  </si>
  <si>
    <t>Vodiče trakčního vedení Materiál sestavení pro upevnění konzol středové,stranové</t>
  </si>
  <si>
    <t>2121906050</t>
  </si>
  <si>
    <t>16</t>
  </si>
  <si>
    <t>7497351400</t>
  </si>
  <si>
    <t>Upevnění konzol středové, stranové</t>
  </si>
  <si>
    <t>1396499206</t>
  </si>
  <si>
    <t>17</t>
  </si>
  <si>
    <t>7497301830</t>
  </si>
  <si>
    <t xml:space="preserve">Vodiče trakčního vedení Kozlík vč.upevň.materiálu  na stožár BP</t>
  </si>
  <si>
    <t>-1903969610</t>
  </si>
  <si>
    <t>18</t>
  </si>
  <si>
    <t>7497351425</t>
  </si>
  <si>
    <t>Připevnění kozlíku na stožár BP</t>
  </si>
  <si>
    <t>1755101680</t>
  </si>
  <si>
    <t>19</t>
  </si>
  <si>
    <t>7497350060</t>
  </si>
  <si>
    <t>Posunutí ramene trakčního vedení, SIK-u, závěsu výškové, směrové</t>
  </si>
  <si>
    <t>1516891832</t>
  </si>
  <si>
    <t>Posunutí ramene trakčního vedení, SIK-u, závěsu výškové, směrové - včetně demontáže a montáže konzol a závěsů</t>
  </si>
  <si>
    <t>20</t>
  </si>
  <si>
    <t>7497350210</t>
  </si>
  <si>
    <t>Demontáž a opětovná montáž proudového propojení TV, TV+ZV</t>
  </si>
  <si>
    <t>766840434</t>
  </si>
  <si>
    <t>7497350700</t>
  </si>
  <si>
    <t>Tažení nosného lana a pevných bodů do 120 mm2 Bz, Cu</t>
  </si>
  <si>
    <t>m</t>
  </si>
  <si>
    <t>377626576</t>
  </si>
  <si>
    <t>22</t>
  </si>
  <si>
    <t>7497350710</t>
  </si>
  <si>
    <t>Tažení troleje do 150 mm2 Cu</t>
  </si>
  <si>
    <t>351139985</t>
  </si>
  <si>
    <t>23</t>
  </si>
  <si>
    <t>7497300260</t>
  </si>
  <si>
    <t>Vodiče trakčního vedení Věšák troleje</t>
  </si>
  <si>
    <t>1126018985</t>
  </si>
  <si>
    <t>24</t>
  </si>
  <si>
    <t>7497350200</t>
  </si>
  <si>
    <t>Montáž věšáku troleje</t>
  </si>
  <si>
    <t>1283925026</t>
  </si>
  <si>
    <t>25</t>
  </si>
  <si>
    <t>7497350720</t>
  </si>
  <si>
    <t>Výšková regulace troleje</t>
  </si>
  <si>
    <t>-1230307723</t>
  </si>
  <si>
    <t>26</t>
  </si>
  <si>
    <t>7497350230</t>
  </si>
  <si>
    <t>Montáž spojky - svorky dvou lan nebo troleje a lana</t>
  </si>
  <si>
    <t>232388471</t>
  </si>
  <si>
    <t>27</t>
  </si>
  <si>
    <t>7497350420</t>
  </si>
  <si>
    <t>Vložení izolace v podélných a příčných polích</t>
  </si>
  <si>
    <t>452411638</t>
  </si>
  <si>
    <t>28</t>
  </si>
  <si>
    <t>7497300350</t>
  </si>
  <si>
    <t>Vodiče trakčního vedení Materiál sestavení pro kotvení pevného bodu na stož. BP - jedna kolej</t>
  </si>
  <si>
    <t>1246019883</t>
  </si>
  <si>
    <t>29</t>
  </si>
  <si>
    <t>7497350270</t>
  </si>
  <si>
    <t>Montáž pevného bodu kompenzované sestavy</t>
  </si>
  <si>
    <t>-159339081</t>
  </si>
  <si>
    <t>30</t>
  </si>
  <si>
    <t>7497350444</t>
  </si>
  <si>
    <t>Montáž pohyblivého kotvení sestavy trakčního vedení troleje a nosného lana na stožár BP 15 kN</t>
  </si>
  <si>
    <t>-2114015868</t>
  </si>
  <si>
    <t>31</t>
  </si>
  <si>
    <t>7497350750</t>
  </si>
  <si>
    <t>Zajištění kotvení nosného lana a troleje všech sestavení</t>
  </si>
  <si>
    <t>2045517637</t>
  </si>
  <si>
    <t>32</t>
  </si>
  <si>
    <t>7497350734</t>
  </si>
  <si>
    <t>Montáž definitivní regulace pohyblivého kotvení nosného lana a troleje</t>
  </si>
  <si>
    <t>2125871357</t>
  </si>
  <si>
    <t>33</t>
  </si>
  <si>
    <t>7497350640</t>
  </si>
  <si>
    <t>Pevné kotvení sestavy trakčního vedení na stožár BP, T, 2xT, 2T/2TB - do 15 kN</t>
  </si>
  <si>
    <t>-1405615722</t>
  </si>
  <si>
    <t>34</t>
  </si>
  <si>
    <t>7497350830</t>
  </si>
  <si>
    <t>Výšková regulace závěsu zesilovacího vedení na stožáru T, P, BP, DS</t>
  </si>
  <si>
    <t>320037174</t>
  </si>
  <si>
    <t>35</t>
  </si>
  <si>
    <t>7497350280</t>
  </si>
  <si>
    <t>Montáž a demontáž svorky pevného bodu TD a NL k NL</t>
  </si>
  <si>
    <t>146621297</t>
  </si>
  <si>
    <t>36</t>
  </si>
  <si>
    <t>7497351150</t>
  </si>
  <si>
    <t>Připojení svodu napájecího převěsu na trakční vedení 120 mm2 Cu</t>
  </si>
  <si>
    <t>-700985008</t>
  </si>
  <si>
    <t>37</t>
  </si>
  <si>
    <t>7497351450</t>
  </si>
  <si>
    <t>Montáž svodu bleskojistky růžkové na stožáru T, P, BP</t>
  </si>
  <si>
    <t>-341979780</t>
  </si>
  <si>
    <t>38</t>
  </si>
  <si>
    <t>7491600520</t>
  </si>
  <si>
    <t>Uzemnění Hromosvodné vedení Drát uzem. FeZn pozink. pr.10</t>
  </si>
  <si>
    <t>kg</t>
  </si>
  <si>
    <t>1488416867</t>
  </si>
  <si>
    <t>39</t>
  </si>
  <si>
    <t>7497351590</t>
  </si>
  <si>
    <t>Montáž a výšková úprava ukolejnění s průrazkou T, P, 2T, BP, DS, OK - 1 vodič</t>
  </si>
  <si>
    <t>-1586134875</t>
  </si>
  <si>
    <t>40</t>
  </si>
  <si>
    <t>7497302260</t>
  </si>
  <si>
    <t>Vodiče trakčního vedení Tabulka číslování stožárů a pohonů odpojovačů 1 - 3 znaky</t>
  </si>
  <si>
    <t>919184017</t>
  </si>
  <si>
    <t>41</t>
  </si>
  <si>
    <t>7497351780</t>
  </si>
  <si>
    <t>Číslování stožárů a pohonů odpojovačů 1 - 3 znaky</t>
  </si>
  <si>
    <t>-2037701595</t>
  </si>
  <si>
    <t>42</t>
  </si>
  <si>
    <t>-925374451</t>
  </si>
  <si>
    <t>74975</t>
  </si>
  <si>
    <t>Závěsný kabel VN na trakční vedení</t>
  </si>
  <si>
    <t>43</t>
  </si>
  <si>
    <t>7497400750</t>
  </si>
  <si>
    <t xml:space="preserve">Závěsný kabel na trakčním vedení Pevné kotvení lana pro kabel 22kV na stož. BP  - oboustranné - st.č.47, 63</t>
  </si>
  <si>
    <t>1605179634</t>
  </si>
  <si>
    <t>44</t>
  </si>
  <si>
    <t>7497555215</t>
  </si>
  <si>
    <t>Pevné kotvení lana pro kabel 22 kV na stožár BP - oboustranné - st.č.47, 63</t>
  </si>
  <si>
    <t>-1082278983</t>
  </si>
  <si>
    <t>45</t>
  </si>
  <si>
    <t>7497554610</t>
  </si>
  <si>
    <t>Připevnění konzoly na stožár trakčního vedení stranového závěsu pro kabel 22 kV</t>
  </si>
  <si>
    <t>-1998869825</t>
  </si>
  <si>
    <t>46</t>
  </si>
  <si>
    <t>714061124</t>
  </si>
  <si>
    <t>7497.7</t>
  </si>
  <si>
    <t>Demontáže TV</t>
  </si>
  <si>
    <t>47</t>
  </si>
  <si>
    <t>7497271015</t>
  </si>
  <si>
    <t>Demontáže zařízení trakčního vedení stožáru TS, TBS</t>
  </si>
  <si>
    <t>2085411401</t>
  </si>
  <si>
    <t>Demontáže zařízení trakčního vedení stožáru TS, TBS - demontáž stávajícího zařízení se všemi pomocnými doplňujícími úpravami</t>
  </si>
  <si>
    <t>48</t>
  </si>
  <si>
    <t>7497271045</t>
  </si>
  <si>
    <t>Demontáže zařízení trakčního vedení stožáru konzoly TV</t>
  </si>
  <si>
    <t>-1463395801</t>
  </si>
  <si>
    <t>Demontáže zařízení trakčního vedení stožáru konzoly TV - demontáž stávajícího zařízení se všemi pomocnými doplňujícími úpravami, včetně upevnění</t>
  </si>
  <si>
    <t>49</t>
  </si>
  <si>
    <t>7497371040</t>
  </si>
  <si>
    <t>Demontáže zařízení trakčního vedení závěsu věšáku</t>
  </si>
  <si>
    <t>249498068</t>
  </si>
  <si>
    <t>Demontáže zařízení trakčního vedení závěsu věšáku - demontáž stávajícího zařízení se všemi pomocnými doplňujícími úpravami, úplná</t>
  </si>
  <si>
    <t>50</t>
  </si>
  <si>
    <t>7497371050</t>
  </si>
  <si>
    <t>Demontáže zařízení trakčního vedení závěsu spojky</t>
  </si>
  <si>
    <t>-1849683906</t>
  </si>
  <si>
    <t>Demontáže zařízení trakčního vedení závěsu spojky - demontáž stávajícího zařízení se všemi pomocnými doplňujícími úpravami, úplná</t>
  </si>
  <si>
    <t>51</t>
  </si>
  <si>
    <t>7497371065</t>
  </si>
  <si>
    <t>Demontáže zařízení trakčního vedení závěsu vložené izolace</t>
  </si>
  <si>
    <t>-1015614805</t>
  </si>
  <si>
    <t>Demontáže zařízení trakčního vedení závěsu vložené izolace - demontáž stávajícího zařízení se všemi pomocnými doplňujícími úpravami</t>
  </si>
  <si>
    <t>52</t>
  </si>
  <si>
    <t>7497371115</t>
  </si>
  <si>
    <t>Demontáže zařízení trakčního vedení troleje včetně nástavků stočení na buben</t>
  </si>
  <si>
    <t>2074977263</t>
  </si>
  <si>
    <t>Demontáže zařízení trakčního vedení troleje včetně nástavků stočení na buben - demontáž stávajícího zařízení se všemi pomocnými doplňujícími úpravami</t>
  </si>
  <si>
    <t>53</t>
  </si>
  <si>
    <t>7497371215</t>
  </si>
  <si>
    <t>Demontáže zařízení trakčního vedení nosného lana včetně nástavků, pevných bodů stočení na buben</t>
  </si>
  <si>
    <t>1600808492</t>
  </si>
  <si>
    <t xml:space="preserve">Demontáže zařízení trakčního vedení nosného lana včetně nástavků, pevných bodů  stočení na buben - demontáž stávajícího zařízení se všemi pomocnými doplňujícími úpravami</t>
  </si>
  <si>
    <t>54</t>
  </si>
  <si>
    <t>7497371310</t>
  </si>
  <si>
    <t>Demontáže zařízení trakčního vedení kotvení troleje, nosného lana pevně</t>
  </si>
  <si>
    <t>-798148793</t>
  </si>
  <si>
    <t>Demontáže zařízení trakčního vedení kotvení troleje, nosného lana pevně - demontáž stávajícího zařízení se všemi pomocnými doplňujícími úpravami</t>
  </si>
  <si>
    <t>55</t>
  </si>
  <si>
    <t>7497371315</t>
  </si>
  <si>
    <t>Demontáže zařízení trakčního vedení kotvení troleje, nosného lana pohyblivě</t>
  </si>
  <si>
    <t>-356176035</t>
  </si>
  <si>
    <t>Demontáže zařízení trakčního vedení kotvení troleje, nosného lana pohyblivě - demontáž stávajícího zařízení se všemi pomocnými doplňujícími úpravami</t>
  </si>
  <si>
    <t>56</t>
  </si>
  <si>
    <t>7497371610</t>
  </si>
  <si>
    <t>Demontáže zařízení trakčního vedení svodu jednoduché lano - ÚO420A, bleskojistka</t>
  </si>
  <si>
    <t>1091804065</t>
  </si>
  <si>
    <t>Demontáže zařízení trakčního vedení svodu jednoduché lano - demontáž stávajícího zařízení se všemi pomocnými doplňujícími úpravami</t>
  </si>
  <si>
    <t>57</t>
  </si>
  <si>
    <t>7497371625</t>
  </si>
  <si>
    <t>Demontáže zařízení trakčního vedení svodu ukolejnění konstrukcí a stožárů</t>
  </si>
  <si>
    <t>1335712886</t>
  </si>
  <si>
    <t>Demontáže zařízení trakčního vedení svodu ukolejnění konstrukcí a stožárů - demontáž stávajícího zařízení se všemi pomocnými doplňujícími úpravami</t>
  </si>
  <si>
    <t>58</t>
  </si>
  <si>
    <t>-1730373102</t>
  </si>
  <si>
    <t>7498</t>
  </si>
  <si>
    <t>Revize, Prohlídky a zkoušky TV</t>
  </si>
  <si>
    <t>59</t>
  </si>
  <si>
    <t>7497350760</t>
  </si>
  <si>
    <t>Zkouška trakčního vedení vlastností mechanických</t>
  </si>
  <si>
    <t>km</t>
  </si>
  <si>
    <t>-2064173775</t>
  </si>
  <si>
    <t>Zkouška trakčního vedení vlastností mechanických - prvotní zkouška dodaného zařízení podle TKP</t>
  </si>
  <si>
    <t>60</t>
  </si>
  <si>
    <t>7497350765</t>
  </si>
  <si>
    <t>Zkouška trakčního vedení vlastností elektrických</t>
  </si>
  <si>
    <t>-1530254609</t>
  </si>
  <si>
    <t>Zkouška trakčního vedení vlastností elektrických - prvotní zkouška dodaného zařízení podle TKP</t>
  </si>
  <si>
    <t>61</t>
  </si>
  <si>
    <t>7498150520</t>
  </si>
  <si>
    <t>Vyhotovení výchozí revizní zprávy pro opravné práce pro objem investičních nákladů přes 500 000 do 1 000 000 Kč</t>
  </si>
  <si>
    <t>-1388585432</t>
  </si>
  <si>
    <t>Vyhotovení výchozí revizní zprávy pro opravné práce pro objem investičních nákladů přes 500 000 do 1 000 000 Kč - celková prohlídka zařízení provozního souboru nebo stavebního objektu včetně měření, zkoušek zařízení tohoto provozního souboru nebo stavebního objektu revizním technikem na zařízení podle požadavku ČSN, včetně hodnocení a vyhotovení celkové revizní zprávy</t>
  </si>
  <si>
    <t>62</t>
  </si>
  <si>
    <t>7498150525</t>
  </si>
  <si>
    <t>Vyhotovení výchozí revizní zprávy příplatek za každých dalších i započatých 500 000 Kč přes 1 000 000 Kč</t>
  </si>
  <si>
    <t>-538109948</t>
  </si>
  <si>
    <t>63</t>
  </si>
  <si>
    <t>7498351010</t>
  </si>
  <si>
    <t>Vydání průkazu způsobilosti pro funkční celek, provizorní stav</t>
  </si>
  <si>
    <t>-1064647016</t>
  </si>
  <si>
    <t>Vydání průkazu způsobilosti pro funkční celek, provizorní stav - vyhotovení dokladu o silnoproudých zařízeních a vydání průkazu způsobilosti</t>
  </si>
  <si>
    <t>XDp</t>
  </si>
  <si>
    <t>Doprava, Poplatky, Ostatní</t>
  </si>
  <si>
    <t>9902900100</t>
  </si>
  <si>
    <t xml:space="preserve">Naložení  sypanin, drobného kusového materiálu, suti</t>
  </si>
  <si>
    <t>t</t>
  </si>
  <si>
    <t>1384763829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</si>
  <si>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</si>
  <si>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65</t>
  </si>
  <si>
    <t>9902100200</t>
  </si>
  <si>
    <t xml:space="preserve">Doprava dodávek zhotovitele, dodávek objednatele nebo výzisku mechanizací přes 3,5 t sypanin  do 20 km</t>
  </si>
  <si>
    <t>2132847985</t>
  </si>
  <si>
    <t>Doprava dodávek zhotovitele, dodávek objednatele nebo výzisku mechanizací přes 3,5 t sypanin do 20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</si>
  <si>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66</t>
  </si>
  <si>
    <t>9901000900</t>
  </si>
  <si>
    <t>Doprava dodávek zhotovitele, dodávek objednatele nebo výzisku mechanizací o nosnosti do 3,5 t do 200 km</t>
  </si>
  <si>
    <t>-653733055</t>
  </si>
  <si>
    <t>Doprava dodávek zhotovitele, dodávek objednatele nebo výzisku mechanizací o nosnosti do 3,5 t do 200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</si>
  <si>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67</t>
  </si>
  <si>
    <t>9909000400</t>
  </si>
  <si>
    <t>Poplatek za likvidaci plastových součástí</t>
  </si>
  <si>
    <t>-737397048</t>
  </si>
  <si>
    <t>Poplatek za likvidaci plastových součástí Poznámka: V cenách jsou započteny náklady na uložení stavebního odpadu na oficiální skládku.Je třeba zohlednit regionální rozdíly v cenách poplatků za uložení suti a odpadů. Tyto se mohou výrazně lišit s ohledem nejen na region, ale také na množství a druh ukládaného odpadu.</t>
  </si>
  <si>
    <t>VRN</t>
  </si>
  <si>
    <t>Vedlejší rozpočtové náklady</t>
  </si>
  <si>
    <t>68</t>
  </si>
  <si>
    <t>023131011</t>
  </si>
  <si>
    <t>Projektové práce Dokumentace skutečného provedení zabezpečovacích, sdělovacích, elektrických zařízení</t>
  </si>
  <si>
    <t>%</t>
  </si>
  <si>
    <t>Sborník UOŽI 01 2020</t>
  </si>
  <si>
    <t>-2143243228</t>
  </si>
  <si>
    <t>Projektové práce Dokumentace skutečného provedení zabezpečovacích, sdělovacích, elektrických zařízení - V sazbě jsou obsaženy náklady na zaměření a vyhotovení dokumentace skutečného provedení elektrických zařízení dle vyhlášky 146/2008 Sb. včetně zpracování dat v digitální podobě v otevřené formě a její předání objednateli</t>
  </si>
  <si>
    <t>69</t>
  </si>
  <si>
    <t>022101021</t>
  </si>
  <si>
    <t>Geodetické práce Geodetické práce po ukončení opravy</t>
  </si>
  <si>
    <t>777936344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</si>
</sst>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7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31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33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35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36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37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38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39</v>
      </c>
      <c r="E29" s="44"/>
      <c r="F29" s="29" t="s">
        <v>40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41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42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43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44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45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46</v>
      </c>
      <c r="U35" s="51"/>
      <c r="V35" s="51"/>
      <c r="W35" s="51"/>
      <c r="X35" s="53" t="s">
        <v>47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48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49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50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51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50</v>
      </c>
      <c r="AI60" s="39"/>
      <c r="AJ60" s="39"/>
      <c r="AK60" s="39"/>
      <c r="AL60" s="39"/>
      <c r="AM60" s="61" t="s">
        <v>51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52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53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50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51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50</v>
      </c>
      <c r="AI75" s="39"/>
      <c r="AJ75" s="39"/>
      <c r="AK75" s="39"/>
      <c r="AL75" s="39"/>
      <c r="AM75" s="61" t="s">
        <v>51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54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08/2020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 xml:space="preserve">Oprava trakčního  vedení v úseku Louky nad Olší - Karviná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>t.ú. Louky nad Olší - Karviná-Darkov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30. 4. 2021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SŽ, s.o. - OŘ Ostrava SEE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Jiří Wlodaz</v>
      </c>
      <c r="AN89" s="68"/>
      <c r="AO89" s="68"/>
      <c r="AP89" s="68"/>
      <c r="AQ89" s="37"/>
      <c r="AR89" s="41"/>
      <c r="AS89" s="78" t="s">
        <v>55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32</v>
      </c>
      <c r="AJ90" s="37"/>
      <c r="AK90" s="37"/>
      <c r="AL90" s="37"/>
      <c r="AM90" s="77" t="str">
        <f>IF(E20="","",E20)</f>
        <v>Jiří Wlodaz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56</v>
      </c>
      <c r="D92" s="91"/>
      <c r="E92" s="91"/>
      <c r="F92" s="91"/>
      <c r="G92" s="91"/>
      <c r="H92" s="92"/>
      <c r="I92" s="93" t="s">
        <v>57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58</v>
      </c>
      <c r="AH92" s="91"/>
      <c r="AI92" s="91"/>
      <c r="AJ92" s="91"/>
      <c r="AK92" s="91"/>
      <c r="AL92" s="91"/>
      <c r="AM92" s="91"/>
      <c r="AN92" s="93" t="s">
        <v>59</v>
      </c>
      <c r="AO92" s="91"/>
      <c r="AP92" s="95"/>
      <c r="AQ92" s="96" t="s">
        <v>60</v>
      </c>
      <c r="AR92" s="41"/>
      <c r="AS92" s="97" t="s">
        <v>61</v>
      </c>
      <c r="AT92" s="98" t="s">
        <v>62</v>
      </c>
      <c r="AU92" s="98" t="s">
        <v>63</v>
      </c>
      <c r="AV92" s="98" t="s">
        <v>64</v>
      </c>
      <c r="AW92" s="98" t="s">
        <v>65</v>
      </c>
      <c r="AX92" s="98" t="s">
        <v>66</v>
      </c>
      <c r="AY92" s="98" t="s">
        <v>67</v>
      </c>
      <c r="AZ92" s="98" t="s">
        <v>68</v>
      </c>
      <c r="BA92" s="98" t="s">
        <v>69</v>
      </c>
      <c r="BB92" s="98" t="s">
        <v>70</v>
      </c>
      <c r="BC92" s="98" t="s">
        <v>71</v>
      </c>
      <c r="BD92" s="99" t="s">
        <v>72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73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74</v>
      </c>
      <c r="BT94" s="114" t="s">
        <v>75</v>
      </c>
      <c r="BU94" s="115" t="s">
        <v>76</v>
      </c>
      <c r="BV94" s="114" t="s">
        <v>77</v>
      </c>
      <c r="BW94" s="114" t="s">
        <v>5</v>
      </c>
      <c r="BX94" s="114" t="s">
        <v>78</v>
      </c>
      <c r="CL94" s="114" t="s">
        <v>1</v>
      </c>
    </row>
    <row r="95" s="7" customFormat="1" ht="16.5" customHeight="1">
      <c r="A95" s="116" t="s">
        <v>79</v>
      </c>
      <c r="B95" s="117"/>
      <c r="C95" s="118"/>
      <c r="D95" s="119" t="s">
        <v>80</v>
      </c>
      <c r="E95" s="119"/>
      <c r="F95" s="119"/>
      <c r="G95" s="119"/>
      <c r="H95" s="119"/>
      <c r="I95" s="120"/>
      <c r="J95" s="119" t="s">
        <v>81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'SO 02 - Trakční vedení'!J30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82</v>
      </c>
      <c r="AR95" s="123"/>
      <c r="AS95" s="124">
        <v>0</v>
      </c>
      <c r="AT95" s="125">
        <f>ROUND(SUM(AV95:AW95),2)</f>
        <v>0</v>
      </c>
      <c r="AU95" s="126">
        <f>'SO 02 - Trakční vedení'!P125</f>
        <v>0</v>
      </c>
      <c r="AV95" s="125">
        <f>'SO 02 - Trakční vedení'!J33</f>
        <v>0</v>
      </c>
      <c r="AW95" s="125">
        <f>'SO 02 - Trakční vedení'!J34</f>
        <v>0</v>
      </c>
      <c r="AX95" s="125">
        <f>'SO 02 - Trakční vedení'!J35</f>
        <v>0</v>
      </c>
      <c r="AY95" s="125">
        <f>'SO 02 - Trakční vedení'!J36</f>
        <v>0</v>
      </c>
      <c r="AZ95" s="125">
        <f>'SO 02 - Trakční vedení'!F33</f>
        <v>0</v>
      </c>
      <c r="BA95" s="125">
        <f>'SO 02 - Trakční vedení'!F34</f>
        <v>0</v>
      </c>
      <c r="BB95" s="125">
        <f>'SO 02 - Trakční vedení'!F35</f>
        <v>0</v>
      </c>
      <c r="BC95" s="125">
        <f>'SO 02 - Trakční vedení'!F36</f>
        <v>0</v>
      </c>
      <c r="BD95" s="127">
        <f>'SO 02 - Trakční vedení'!F37</f>
        <v>0</v>
      </c>
      <c r="BE95" s="7"/>
      <c r="BT95" s="128" t="s">
        <v>83</v>
      </c>
      <c r="BV95" s="128" t="s">
        <v>77</v>
      </c>
      <c r="BW95" s="128" t="s">
        <v>84</v>
      </c>
      <c r="BX95" s="128" t="s">
        <v>5</v>
      </c>
      <c r="CL95" s="128" t="s">
        <v>1</v>
      </c>
      <c r="CM95" s="128" t="s">
        <v>85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sTWtApcTjBpuPOdkA/QasRc72YJ4JDc6r9BXMD4PdfVJIZT8jgh732ozw+lls4D+I1iHWXG+azxolddLoziaRw==" hashValue="K2YwOVKS9/yJCXx8+lvYd2A9KhGREuppzk+d5JuzLceo1PhLNXIKGYUE5+eHjEWrOdEyEH4mGyBYbEV9b/dNnA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 02 - Trakční vede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17"/>
      <c r="AT3" s="14" t="s">
        <v>85</v>
      </c>
    </row>
    <row r="4" s="1" customFormat="1" ht="24.96" customHeight="1">
      <c r="B4" s="17"/>
      <c r="D4" s="131" t="s">
        <v>86</v>
      </c>
      <c r="L4" s="17"/>
      <c r="M4" s="132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3" t="s">
        <v>16</v>
      </c>
      <c r="L6" s="17"/>
    </row>
    <row r="7" s="1" customFormat="1" ht="16.5" customHeight="1">
      <c r="B7" s="17"/>
      <c r="E7" s="134" t="str">
        <f>'Rekapitulace stavby'!K6</f>
        <v xml:space="preserve">Oprava trakčního  vedení v úseku Louky nad Olší - Karviná</v>
      </c>
      <c r="F7" s="133"/>
      <c r="G7" s="133"/>
      <c r="H7" s="133"/>
      <c r="L7" s="17"/>
    </row>
    <row r="8" s="2" customFormat="1" ht="12" customHeight="1">
      <c r="A8" s="35"/>
      <c r="B8" s="41"/>
      <c r="C8" s="35"/>
      <c r="D8" s="133" t="s">
        <v>87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5" t="s">
        <v>88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3" t="s">
        <v>18</v>
      </c>
      <c r="E11" s="35"/>
      <c r="F11" s="136" t="s">
        <v>1</v>
      </c>
      <c r="G11" s="35"/>
      <c r="H11" s="35"/>
      <c r="I11" s="133" t="s">
        <v>19</v>
      </c>
      <c r="J11" s="136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3" t="s">
        <v>20</v>
      </c>
      <c r="E12" s="35"/>
      <c r="F12" s="136" t="s">
        <v>89</v>
      </c>
      <c r="G12" s="35"/>
      <c r="H12" s="35"/>
      <c r="I12" s="133" t="s">
        <v>22</v>
      </c>
      <c r="J12" s="137" t="str">
        <f>'Rekapitulace stavby'!AN8</f>
        <v>30. 4. 2021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3" t="s">
        <v>24</v>
      </c>
      <c r="E14" s="35"/>
      <c r="F14" s="35"/>
      <c r="G14" s="35"/>
      <c r="H14" s="35"/>
      <c r="I14" s="133" t="s">
        <v>25</v>
      </c>
      <c r="J14" s="136" t="s">
        <v>1</v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36" t="s">
        <v>26</v>
      </c>
      <c r="F15" s="35"/>
      <c r="G15" s="35"/>
      <c r="H15" s="35"/>
      <c r="I15" s="133" t="s">
        <v>27</v>
      </c>
      <c r="J15" s="136" t="s">
        <v>1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3" t="s">
        <v>28</v>
      </c>
      <c r="E17" s="35"/>
      <c r="F17" s="35"/>
      <c r="G17" s="35"/>
      <c r="H17" s="35"/>
      <c r="I17" s="133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36"/>
      <c r="G18" s="136"/>
      <c r="H18" s="136"/>
      <c r="I18" s="133" t="s">
        <v>27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3" t="s">
        <v>30</v>
      </c>
      <c r="E20" s="35"/>
      <c r="F20" s="35"/>
      <c r="G20" s="35"/>
      <c r="H20" s="35"/>
      <c r="I20" s="133" t="s">
        <v>25</v>
      </c>
      <c r="J20" s="136" t="s">
        <v>1</v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36" t="s">
        <v>31</v>
      </c>
      <c r="F21" s="35"/>
      <c r="G21" s="35"/>
      <c r="H21" s="35"/>
      <c r="I21" s="133" t="s">
        <v>27</v>
      </c>
      <c r="J21" s="136" t="s">
        <v>1</v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3" t="s">
        <v>32</v>
      </c>
      <c r="E23" s="35"/>
      <c r="F23" s="35"/>
      <c r="G23" s="35"/>
      <c r="H23" s="35"/>
      <c r="I23" s="133" t="s">
        <v>25</v>
      </c>
      <c r="J23" s="136" t="s">
        <v>1</v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36" t="s">
        <v>31</v>
      </c>
      <c r="F24" s="35"/>
      <c r="G24" s="35"/>
      <c r="H24" s="35"/>
      <c r="I24" s="133" t="s">
        <v>27</v>
      </c>
      <c r="J24" s="136" t="s">
        <v>1</v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3" t="s">
        <v>34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38"/>
      <c r="B27" s="139"/>
      <c r="C27" s="138"/>
      <c r="D27" s="138"/>
      <c r="E27" s="140" t="s">
        <v>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2"/>
      <c r="E29" s="142"/>
      <c r="F29" s="142"/>
      <c r="G29" s="142"/>
      <c r="H29" s="142"/>
      <c r="I29" s="142"/>
      <c r="J29" s="142"/>
      <c r="K29" s="142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3" t="s">
        <v>35</v>
      </c>
      <c r="E30" s="35"/>
      <c r="F30" s="35"/>
      <c r="G30" s="35"/>
      <c r="H30" s="35"/>
      <c r="I30" s="35"/>
      <c r="J30" s="144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2"/>
      <c r="E31" s="142"/>
      <c r="F31" s="142"/>
      <c r="G31" s="142"/>
      <c r="H31" s="142"/>
      <c r="I31" s="142"/>
      <c r="J31" s="142"/>
      <c r="K31" s="142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5" t="s">
        <v>37</v>
      </c>
      <c r="G32" s="35"/>
      <c r="H32" s="35"/>
      <c r="I32" s="145" t="s">
        <v>36</v>
      </c>
      <c r="J32" s="145" t="s">
        <v>38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46" t="s">
        <v>39</v>
      </c>
      <c r="E33" s="133" t="s">
        <v>40</v>
      </c>
      <c r="F33" s="147">
        <f>ROUND((SUM(BE125:BE272)),  2)</f>
        <v>0</v>
      </c>
      <c r="G33" s="35"/>
      <c r="H33" s="35"/>
      <c r="I33" s="148">
        <v>0.20999999999999999</v>
      </c>
      <c r="J33" s="147">
        <f>ROUND(((SUM(BE125:BE272))*I33),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3" t="s">
        <v>41</v>
      </c>
      <c r="F34" s="147">
        <f>ROUND((SUM(BF125:BF272)),  2)</f>
        <v>0</v>
      </c>
      <c r="G34" s="35"/>
      <c r="H34" s="35"/>
      <c r="I34" s="148">
        <v>0.14999999999999999</v>
      </c>
      <c r="J34" s="147">
        <f>ROUND(((SUM(BF125:BF272))*I34),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3" t="s">
        <v>42</v>
      </c>
      <c r="F35" s="147">
        <f>ROUND((SUM(BG125:BG272)),  2)</f>
        <v>0</v>
      </c>
      <c r="G35" s="35"/>
      <c r="H35" s="35"/>
      <c r="I35" s="148">
        <v>0.20999999999999999</v>
      </c>
      <c r="J35" s="147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3" t="s">
        <v>43</v>
      </c>
      <c r="F36" s="147">
        <f>ROUND((SUM(BH125:BH272)),  2)</f>
        <v>0</v>
      </c>
      <c r="G36" s="35"/>
      <c r="H36" s="35"/>
      <c r="I36" s="148">
        <v>0.14999999999999999</v>
      </c>
      <c r="J36" s="147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3" t="s">
        <v>44</v>
      </c>
      <c r="F37" s="147">
        <f>ROUND((SUM(BI125:BI272)),  2)</f>
        <v>0</v>
      </c>
      <c r="G37" s="35"/>
      <c r="H37" s="35"/>
      <c r="I37" s="148">
        <v>0</v>
      </c>
      <c r="J37" s="147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49"/>
      <c r="D39" s="150" t="s">
        <v>45</v>
      </c>
      <c r="E39" s="151"/>
      <c r="F39" s="151"/>
      <c r="G39" s="152" t="s">
        <v>46</v>
      </c>
      <c r="H39" s="153" t="s">
        <v>47</v>
      </c>
      <c r="I39" s="151"/>
      <c r="J39" s="154">
        <f>SUM(J30:J37)</f>
        <v>0</v>
      </c>
      <c r="K39" s="155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6" t="s">
        <v>48</v>
      </c>
      <c r="E50" s="157"/>
      <c r="F50" s="157"/>
      <c r="G50" s="156" t="s">
        <v>49</v>
      </c>
      <c r="H50" s="157"/>
      <c r="I50" s="157"/>
      <c r="J50" s="157"/>
      <c r="K50" s="157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8" t="s">
        <v>50</v>
      </c>
      <c r="E61" s="159"/>
      <c r="F61" s="160" t="s">
        <v>51</v>
      </c>
      <c r="G61" s="158" t="s">
        <v>50</v>
      </c>
      <c r="H61" s="159"/>
      <c r="I61" s="159"/>
      <c r="J61" s="161" t="s">
        <v>51</v>
      </c>
      <c r="K61" s="159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6" t="s">
        <v>52</v>
      </c>
      <c r="E65" s="162"/>
      <c r="F65" s="162"/>
      <c r="G65" s="156" t="s">
        <v>53</v>
      </c>
      <c r="H65" s="162"/>
      <c r="I65" s="162"/>
      <c r="J65" s="162"/>
      <c r="K65" s="162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8" t="s">
        <v>50</v>
      </c>
      <c r="E76" s="159"/>
      <c r="F76" s="160" t="s">
        <v>51</v>
      </c>
      <c r="G76" s="158" t="s">
        <v>50</v>
      </c>
      <c r="H76" s="159"/>
      <c r="I76" s="159"/>
      <c r="J76" s="161" t="s">
        <v>51</v>
      </c>
      <c r="K76" s="159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3"/>
      <c r="C77" s="164"/>
      <c r="D77" s="164"/>
      <c r="E77" s="164"/>
      <c r="F77" s="164"/>
      <c r="G77" s="164"/>
      <c r="H77" s="164"/>
      <c r="I77" s="164"/>
      <c r="J77" s="164"/>
      <c r="K77" s="164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5"/>
      <c r="C81" s="166"/>
      <c r="D81" s="166"/>
      <c r="E81" s="166"/>
      <c r="F81" s="166"/>
      <c r="G81" s="166"/>
      <c r="H81" s="166"/>
      <c r="I81" s="166"/>
      <c r="J81" s="166"/>
      <c r="K81" s="166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67" t="str">
        <f>E7</f>
        <v xml:space="preserve">Oprava trakčního  vedení v úseku Louky nad Olší - Karviná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87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SO 02 - Trakční vedení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>t.ú. Louky nad Olší - Karviná-Darkov - 1.TK</v>
      </c>
      <c r="G89" s="37"/>
      <c r="H89" s="37"/>
      <c r="I89" s="29" t="s">
        <v>22</v>
      </c>
      <c r="J89" s="76" t="str">
        <f>IF(J12="","",J12)</f>
        <v>30. 4. 2021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>SŽ, s.o. - OŘ Ostrava SEE</v>
      </c>
      <c r="G91" s="37"/>
      <c r="H91" s="37"/>
      <c r="I91" s="29" t="s">
        <v>30</v>
      </c>
      <c r="J91" s="33" t="str">
        <f>E21</f>
        <v>Jiří Wlodaz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28</v>
      </c>
      <c r="D92" s="37"/>
      <c r="E92" s="37"/>
      <c r="F92" s="24" t="str">
        <f>IF(E18="","",E18)</f>
        <v>Vyplň údaj</v>
      </c>
      <c r="G92" s="37"/>
      <c r="H92" s="37"/>
      <c r="I92" s="29" t="s">
        <v>32</v>
      </c>
      <c r="J92" s="33" t="str">
        <f>E24</f>
        <v>Jiří Wlodaz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68" t="s">
        <v>91</v>
      </c>
      <c r="D94" s="169"/>
      <c r="E94" s="169"/>
      <c r="F94" s="169"/>
      <c r="G94" s="169"/>
      <c r="H94" s="169"/>
      <c r="I94" s="169"/>
      <c r="J94" s="170" t="s">
        <v>92</v>
      </c>
      <c r="K94" s="169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1" t="s">
        <v>93</v>
      </c>
      <c r="D96" s="37"/>
      <c r="E96" s="37"/>
      <c r="F96" s="37"/>
      <c r="G96" s="37"/>
      <c r="H96" s="37"/>
      <c r="I96" s="37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94</v>
      </c>
    </row>
    <row r="97" s="9" customFormat="1" ht="24.96" customHeight="1">
      <c r="A97" s="9"/>
      <c r="B97" s="172"/>
      <c r="C97" s="173"/>
      <c r="D97" s="174" t="s">
        <v>95</v>
      </c>
      <c r="E97" s="175"/>
      <c r="F97" s="175"/>
      <c r="G97" s="175"/>
      <c r="H97" s="175"/>
      <c r="I97" s="175"/>
      <c r="J97" s="176">
        <f>J126</f>
        <v>0</v>
      </c>
      <c r="K97" s="173"/>
      <c r="L97" s="177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78"/>
      <c r="C98" s="179"/>
      <c r="D98" s="180" t="s">
        <v>96</v>
      </c>
      <c r="E98" s="181"/>
      <c r="F98" s="181"/>
      <c r="G98" s="181"/>
      <c r="H98" s="181"/>
      <c r="I98" s="181"/>
      <c r="J98" s="182">
        <f>J127</f>
        <v>0</v>
      </c>
      <c r="K98" s="179"/>
      <c r="L98" s="18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78"/>
      <c r="C99" s="179"/>
      <c r="D99" s="180" t="s">
        <v>97</v>
      </c>
      <c r="E99" s="181"/>
      <c r="F99" s="181"/>
      <c r="G99" s="181"/>
      <c r="H99" s="181"/>
      <c r="I99" s="181"/>
      <c r="J99" s="182">
        <f>J144</f>
        <v>0</v>
      </c>
      <c r="K99" s="179"/>
      <c r="L99" s="18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78"/>
      <c r="C100" s="179"/>
      <c r="D100" s="180" t="s">
        <v>98</v>
      </c>
      <c r="E100" s="181"/>
      <c r="F100" s="181"/>
      <c r="G100" s="181"/>
      <c r="H100" s="181"/>
      <c r="I100" s="181"/>
      <c r="J100" s="182">
        <f>J151</f>
        <v>0</v>
      </c>
      <c r="K100" s="179"/>
      <c r="L100" s="18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78"/>
      <c r="C101" s="179"/>
      <c r="D101" s="180" t="s">
        <v>99</v>
      </c>
      <c r="E101" s="181"/>
      <c r="F101" s="181"/>
      <c r="G101" s="181"/>
      <c r="H101" s="181"/>
      <c r="I101" s="181"/>
      <c r="J101" s="182">
        <f>J214</f>
        <v>0</v>
      </c>
      <c r="K101" s="179"/>
      <c r="L101" s="18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78"/>
      <c r="C102" s="179"/>
      <c r="D102" s="180" t="s">
        <v>100</v>
      </c>
      <c r="E102" s="181"/>
      <c r="F102" s="181"/>
      <c r="G102" s="181"/>
      <c r="H102" s="181"/>
      <c r="I102" s="181"/>
      <c r="J102" s="182">
        <f>J223</f>
        <v>0</v>
      </c>
      <c r="K102" s="179"/>
      <c r="L102" s="18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78"/>
      <c r="C103" s="179"/>
      <c r="D103" s="180" t="s">
        <v>101</v>
      </c>
      <c r="E103" s="181"/>
      <c r="F103" s="181"/>
      <c r="G103" s="181"/>
      <c r="H103" s="181"/>
      <c r="I103" s="181"/>
      <c r="J103" s="182">
        <f>J248</f>
        <v>0</v>
      </c>
      <c r="K103" s="179"/>
      <c r="L103" s="18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78"/>
      <c r="C104" s="179"/>
      <c r="D104" s="180" t="s">
        <v>102</v>
      </c>
      <c r="E104" s="181"/>
      <c r="F104" s="181"/>
      <c r="G104" s="181"/>
      <c r="H104" s="181"/>
      <c r="I104" s="181"/>
      <c r="J104" s="182">
        <f>J259</f>
        <v>0</v>
      </c>
      <c r="K104" s="179"/>
      <c r="L104" s="18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2"/>
      <c r="C105" s="173"/>
      <c r="D105" s="174" t="s">
        <v>103</v>
      </c>
      <c r="E105" s="175"/>
      <c r="F105" s="175"/>
      <c r="G105" s="175"/>
      <c r="H105" s="175"/>
      <c r="I105" s="175"/>
      <c r="J105" s="176">
        <f>J268</f>
        <v>0</v>
      </c>
      <c r="K105" s="173"/>
      <c r="L105" s="177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104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167" t="str">
        <f>E7</f>
        <v xml:space="preserve">Oprava trakčního  vedení v úseku Louky nad Olší - Karviná</v>
      </c>
      <c r="F115" s="29"/>
      <c r="G115" s="29"/>
      <c r="H115" s="29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87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E9</f>
        <v>SO 02 - Trakční vedení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>t.ú. Louky nad Olší - Karviná-Darkov - 1.TK</v>
      </c>
      <c r="G119" s="37"/>
      <c r="H119" s="37"/>
      <c r="I119" s="29" t="s">
        <v>22</v>
      </c>
      <c r="J119" s="76" t="str">
        <f>IF(J12="","",J12)</f>
        <v>30. 4. 2021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E15</f>
        <v>SŽ, s.o. - OŘ Ostrava SEE</v>
      </c>
      <c r="G121" s="37"/>
      <c r="H121" s="37"/>
      <c r="I121" s="29" t="s">
        <v>30</v>
      </c>
      <c r="J121" s="33" t="str">
        <f>E21</f>
        <v>Jiří Wlodaz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28</v>
      </c>
      <c r="D122" s="37"/>
      <c r="E122" s="37"/>
      <c r="F122" s="24" t="str">
        <f>IF(E18="","",E18)</f>
        <v>Vyplň údaj</v>
      </c>
      <c r="G122" s="37"/>
      <c r="H122" s="37"/>
      <c r="I122" s="29" t="s">
        <v>32</v>
      </c>
      <c r="J122" s="33" t="str">
        <f>E24</f>
        <v>Jiří Wlodaz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84"/>
      <c r="B124" s="185"/>
      <c r="C124" s="186" t="s">
        <v>105</v>
      </c>
      <c r="D124" s="187" t="s">
        <v>60</v>
      </c>
      <c r="E124" s="187" t="s">
        <v>56</v>
      </c>
      <c r="F124" s="187" t="s">
        <v>57</v>
      </c>
      <c r="G124" s="187" t="s">
        <v>106</v>
      </c>
      <c r="H124" s="187" t="s">
        <v>107</v>
      </c>
      <c r="I124" s="187" t="s">
        <v>108</v>
      </c>
      <c r="J124" s="187" t="s">
        <v>92</v>
      </c>
      <c r="K124" s="188" t="s">
        <v>109</v>
      </c>
      <c r="L124" s="189"/>
      <c r="M124" s="97" t="s">
        <v>1</v>
      </c>
      <c r="N124" s="98" t="s">
        <v>39</v>
      </c>
      <c r="O124" s="98" t="s">
        <v>110</v>
      </c>
      <c r="P124" s="98" t="s">
        <v>111</v>
      </c>
      <c r="Q124" s="98" t="s">
        <v>112</v>
      </c>
      <c r="R124" s="98" t="s">
        <v>113</v>
      </c>
      <c r="S124" s="98" t="s">
        <v>114</v>
      </c>
      <c r="T124" s="99" t="s">
        <v>115</v>
      </c>
      <c r="U124" s="184"/>
      <c r="V124" s="184"/>
      <c r="W124" s="184"/>
      <c r="X124" s="184"/>
      <c r="Y124" s="184"/>
      <c r="Z124" s="184"/>
      <c r="AA124" s="184"/>
      <c r="AB124" s="184"/>
      <c r="AC124" s="184"/>
      <c r="AD124" s="184"/>
      <c r="AE124" s="184"/>
    </row>
    <row r="125" s="2" customFormat="1" ht="22.8" customHeight="1">
      <c r="A125" s="35"/>
      <c r="B125" s="36"/>
      <c r="C125" s="104" t="s">
        <v>116</v>
      </c>
      <c r="D125" s="37"/>
      <c r="E125" s="37"/>
      <c r="F125" s="37"/>
      <c r="G125" s="37"/>
      <c r="H125" s="37"/>
      <c r="I125" s="37"/>
      <c r="J125" s="190">
        <f>BK125</f>
        <v>0</v>
      </c>
      <c r="K125" s="37"/>
      <c r="L125" s="41"/>
      <c r="M125" s="100"/>
      <c r="N125" s="191"/>
      <c r="O125" s="101"/>
      <c r="P125" s="192">
        <f>P126+P268</f>
        <v>0</v>
      </c>
      <c r="Q125" s="101"/>
      <c r="R125" s="192">
        <f>R126+R268</f>
        <v>0</v>
      </c>
      <c r="S125" s="101"/>
      <c r="T125" s="193">
        <f>T126+T268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74</v>
      </c>
      <c r="AU125" s="14" t="s">
        <v>94</v>
      </c>
      <c r="BK125" s="194">
        <f>BK126+BK268</f>
        <v>0</v>
      </c>
    </row>
    <row r="126" s="12" customFormat="1" ht="25.92" customHeight="1">
      <c r="A126" s="12"/>
      <c r="B126" s="195"/>
      <c r="C126" s="196"/>
      <c r="D126" s="197" t="s">
        <v>74</v>
      </c>
      <c r="E126" s="198" t="s">
        <v>117</v>
      </c>
      <c r="F126" s="198" t="s">
        <v>117</v>
      </c>
      <c r="G126" s="196"/>
      <c r="H126" s="196"/>
      <c r="I126" s="199"/>
      <c r="J126" s="200">
        <f>BK126</f>
        <v>0</v>
      </c>
      <c r="K126" s="196"/>
      <c r="L126" s="201"/>
      <c r="M126" s="202"/>
      <c r="N126" s="203"/>
      <c r="O126" s="203"/>
      <c r="P126" s="204">
        <f>P127+P144+P151+P214+P223+P248+P259</f>
        <v>0</v>
      </c>
      <c r="Q126" s="203"/>
      <c r="R126" s="204">
        <f>R127+R144+R151+R214+R223+R248+R259</f>
        <v>0</v>
      </c>
      <c r="S126" s="203"/>
      <c r="T126" s="205">
        <f>T127+T144+T151+T214+T223+T248+T259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6" t="s">
        <v>83</v>
      </c>
      <c r="AT126" s="207" t="s">
        <v>74</v>
      </c>
      <c r="AU126" s="207" t="s">
        <v>75</v>
      </c>
      <c r="AY126" s="206" t="s">
        <v>118</v>
      </c>
      <c r="BK126" s="208">
        <f>BK127+BK144+BK151+BK214+BK223+BK248+BK259</f>
        <v>0</v>
      </c>
    </row>
    <row r="127" s="12" customFormat="1" ht="22.8" customHeight="1">
      <c r="A127" s="12"/>
      <c r="B127" s="195"/>
      <c r="C127" s="196"/>
      <c r="D127" s="197" t="s">
        <v>74</v>
      </c>
      <c r="E127" s="209" t="s">
        <v>119</v>
      </c>
      <c r="F127" s="209" t="s">
        <v>120</v>
      </c>
      <c r="G127" s="196"/>
      <c r="H127" s="196"/>
      <c r="I127" s="199"/>
      <c r="J127" s="210">
        <f>BK127</f>
        <v>0</v>
      </c>
      <c r="K127" s="196"/>
      <c r="L127" s="201"/>
      <c r="M127" s="202"/>
      <c r="N127" s="203"/>
      <c r="O127" s="203"/>
      <c r="P127" s="204">
        <f>SUM(P128:P143)</f>
        <v>0</v>
      </c>
      <c r="Q127" s="203"/>
      <c r="R127" s="204">
        <f>SUM(R128:R143)</f>
        <v>0</v>
      </c>
      <c r="S127" s="203"/>
      <c r="T127" s="205">
        <f>SUM(T128:T143)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6" t="s">
        <v>83</v>
      </c>
      <c r="AT127" s="207" t="s">
        <v>74</v>
      </c>
      <c r="AU127" s="207" t="s">
        <v>83</v>
      </c>
      <c r="AY127" s="206" t="s">
        <v>118</v>
      </c>
      <c r="BK127" s="208">
        <f>SUM(BK128:BK143)</f>
        <v>0</v>
      </c>
    </row>
    <row r="128" s="2" customFormat="1" ht="21.75" customHeight="1">
      <c r="A128" s="35"/>
      <c r="B128" s="36"/>
      <c r="C128" s="211" t="s">
        <v>83</v>
      </c>
      <c r="D128" s="211" t="s">
        <v>121</v>
      </c>
      <c r="E128" s="212" t="s">
        <v>122</v>
      </c>
      <c r="F128" s="213" t="s">
        <v>123</v>
      </c>
      <c r="G128" s="214" t="s">
        <v>124</v>
      </c>
      <c r="H128" s="215">
        <v>14.84</v>
      </c>
      <c r="I128" s="216"/>
      <c r="J128" s="217">
        <f>ROUND(I128*H128,2)</f>
        <v>0</v>
      </c>
      <c r="K128" s="213" t="s">
        <v>125</v>
      </c>
      <c r="L128" s="218"/>
      <c r="M128" s="219" t="s">
        <v>1</v>
      </c>
      <c r="N128" s="220" t="s">
        <v>40</v>
      </c>
      <c r="O128" s="88"/>
      <c r="P128" s="221">
        <f>O128*H128</f>
        <v>0</v>
      </c>
      <c r="Q128" s="221">
        <v>0</v>
      </c>
      <c r="R128" s="221">
        <f>Q128*H128</f>
        <v>0</v>
      </c>
      <c r="S128" s="221">
        <v>0</v>
      </c>
      <c r="T128" s="222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3" t="s">
        <v>126</v>
      </c>
      <c r="AT128" s="223" t="s">
        <v>121</v>
      </c>
      <c r="AU128" s="223" t="s">
        <v>85</v>
      </c>
      <c r="AY128" s="14" t="s">
        <v>118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4" t="s">
        <v>83</v>
      </c>
      <c r="BK128" s="224">
        <f>ROUND(I128*H128,2)</f>
        <v>0</v>
      </c>
      <c r="BL128" s="14" t="s">
        <v>126</v>
      </c>
      <c r="BM128" s="223" t="s">
        <v>127</v>
      </c>
    </row>
    <row r="129" s="2" customFormat="1">
      <c r="A129" s="35"/>
      <c r="B129" s="36"/>
      <c r="C129" s="37"/>
      <c r="D129" s="225" t="s">
        <v>128</v>
      </c>
      <c r="E129" s="37"/>
      <c r="F129" s="226" t="s">
        <v>123</v>
      </c>
      <c r="G129" s="37"/>
      <c r="H129" s="37"/>
      <c r="I129" s="227"/>
      <c r="J129" s="37"/>
      <c r="K129" s="37"/>
      <c r="L129" s="41"/>
      <c r="M129" s="228"/>
      <c r="N129" s="229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128</v>
      </c>
      <c r="AU129" s="14" t="s">
        <v>85</v>
      </c>
    </row>
    <row r="130" s="2" customFormat="1">
      <c r="A130" s="35"/>
      <c r="B130" s="36"/>
      <c r="C130" s="230" t="s">
        <v>85</v>
      </c>
      <c r="D130" s="230" t="s">
        <v>129</v>
      </c>
      <c r="E130" s="231" t="s">
        <v>130</v>
      </c>
      <c r="F130" s="232" t="s">
        <v>131</v>
      </c>
      <c r="G130" s="233" t="s">
        <v>124</v>
      </c>
      <c r="H130" s="234">
        <v>14.84</v>
      </c>
      <c r="I130" s="235"/>
      <c r="J130" s="236">
        <f>ROUND(I130*H130,2)</f>
        <v>0</v>
      </c>
      <c r="K130" s="232" t="s">
        <v>125</v>
      </c>
      <c r="L130" s="41"/>
      <c r="M130" s="237" t="s">
        <v>1</v>
      </c>
      <c r="N130" s="238" t="s">
        <v>40</v>
      </c>
      <c r="O130" s="88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3" t="s">
        <v>132</v>
      </c>
      <c r="AT130" s="223" t="s">
        <v>129</v>
      </c>
      <c r="AU130" s="223" t="s">
        <v>85</v>
      </c>
      <c r="AY130" s="14" t="s">
        <v>118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4" t="s">
        <v>83</v>
      </c>
      <c r="BK130" s="224">
        <f>ROUND(I130*H130,2)</f>
        <v>0</v>
      </c>
      <c r="BL130" s="14" t="s">
        <v>132</v>
      </c>
      <c r="BM130" s="223" t="s">
        <v>133</v>
      </c>
    </row>
    <row r="131" s="2" customFormat="1">
      <c r="A131" s="35"/>
      <c r="B131" s="36"/>
      <c r="C131" s="37"/>
      <c r="D131" s="225" t="s">
        <v>128</v>
      </c>
      <c r="E131" s="37"/>
      <c r="F131" s="226" t="s">
        <v>134</v>
      </c>
      <c r="G131" s="37"/>
      <c r="H131" s="37"/>
      <c r="I131" s="227"/>
      <c r="J131" s="37"/>
      <c r="K131" s="37"/>
      <c r="L131" s="41"/>
      <c r="M131" s="228"/>
      <c r="N131" s="229"/>
      <c r="O131" s="88"/>
      <c r="P131" s="88"/>
      <c r="Q131" s="88"/>
      <c r="R131" s="88"/>
      <c r="S131" s="88"/>
      <c r="T131" s="89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128</v>
      </c>
      <c r="AU131" s="14" t="s">
        <v>85</v>
      </c>
    </row>
    <row r="132" s="2" customFormat="1" ht="33" customHeight="1">
      <c r="A132" s="35"/>
      <c r="B132" s="36"/>
      <c r="C132" s="211" t="s">
        <v>135</v>
      </c>
      <c r="D132" s="211" t="s">
        <v>121</v>
      </c>
      <c r="E132" s="212" t="s">
        <v>136</v>
      </c>
      <c r="F132" s="213" t="s">
        <v>137</v>
      </c>
      <c r="G132" s="214" t="s">
        <v>124</v>
      </c>
      <c r="H132" s="215">
        <v>29.140000000000001</v>
      </c>
      <c r="I132" s="216"/>
      <c r="J132" s="217">
        <f>ROUND(I132*H132,2)</f>
        <v>0</v>
      </c>
      <c r="K132" s="213" t="s">
        <v>125</v>
      </c>
      <c r="L132" s="218"/>
      <c r="M132" s="219" t="s">
        <v>1</v>
      </c>
      <c r="N132" s="220" t="s">
        <v>40</v>
      </c>
      <c r="O132" s="88"/>
      <c r="P132" s="221">
        <f>O132*H132</f>
        <v>0</v>
      </c>
      <c r="Q132" s="221">
        <v>0</v>
      </c>
      <c r="R132" s="221">
        <f>Q132*H132</f>
        <v>0</v>
      </c>
      <c r="S132" s="221">
        <v>0</v>
      </c>
      <c r="T132" s="222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3" t="s">
        <v>126</v>
      </c>
      <c r="AT132" s="223" t="s">
        <v>121</v>
      </c>
      <c r="AU132" s="223" t="s">
        <v>85</v>
      </c>
      <c r="AY132" s="14" t="s">
        <v>118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4" t="s">
        <v>83</v>
      </c>
      <c r="BK132" s="224">
        <f>ROUND(I132*H132,2)</f>
        <v>0</v>
      </c>
      <c r="BL132" s="14" t="s">
        <v>126</v>
      </c>
      <c r="BM132" s="223" t="s">
        <v>138</v>
      </c>
    </row>
    <row r="133" s="2" customFormat="1">
      <c r="A133" s="35"/>
      <c r="B133" s="36"/>
      <c r="C133" s="37"/>
      <c r="D133" s="225" t="s">
        <v>128</v>
      </c>
      <c r="E133" s="37"/>
      <c r="F133" s="226" t="s">
        <v>137</v>
      </c>
      <c r="G133" s="37"/>
      <c r="H133" s="37"/>
      <c r="I133" s="227"/>
      <c r="J133" s="37"/>
      <c r="K133" s="37"/>
      <c r="L133" s="41"/>
      <c r="M133" s="228"/>
      <c r="N133" s="229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128</v>
      </c>
      <c r="AU133" s="14" t="s">
        <v>85</v>
      </c>
    </row>
    <row r="134" s="2" customFormat="1">
      <c r="A134" s="35"/>
      <c r="B134" s="36"/>
      <c r="C134" s="230" t="s">
        <v>139</v>
      </c>
      <c r="D134" s="230" t="s">
        <v>129</v>
      </c>
      <c r="E134" s="231" t="s">
        <v>140</v>
      </c>
      <c r="F134" s="232" t="s">
        <v>141</v>
      </c>
      <c r="G134" s="233" t="s">
        <v>124</v>
      </c>
      <c r="H134" s="234">
        <v>29.140000000000001</v>
      </c>
      <c r="I134" s="235"/>
      <c r="J134" s="236">
        <f>ROUND(I134*H134,2)</f>
        <v>0</v>
      </c>
      <c r="K134" s="232" t="s">
        <v>125</v>
      </c>
      <c r="L134" s="41"/>
      <c r="M134" s="237" t="s">
        <v>1</v>
      </c>
      <c r="N134" s="238" t="s">
        <v>40</v>
      </c>
      <c r="O134" s="88"/>
      <c r="P134" s="221">
        <f>O134*H134</f>
        <v>0</v>
      </c>
      <c r="Q134" s="221">
        <v>0</v>
      </c>
      <c r="R134" s="221">
        <f>Q134*H134</f>
        <v>0</v>
      </c>
      <c r="S134" s="221">
        <v>0</v>
      </c>
      <c r="T134" s="222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3" t="s">
        <v>132</v>
      </c>
      <c r="AT134" s="223" t="s">
        <v>129</v>
      </c>
      <c r="AU134" s="223" t="s">
        <v>85</v>
      </c>
      <c r="AY134" s="14" t="s">
        <v>118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4" t="s">
        <v>83</v>
      </c>
      <c r="BK134" s="224">
        <f>ROUND(I134*H134,2)</f>
        <v>0</v>
      </c>
      <c r="BL134" s="14" t="s">
        <v>132</v>
      </c>
      <c r="BM134" s="223" t="s">
        <v>142</v>
      </c>
    </row>
    <row r="135" s="2" customFormat="1">
      <c r="A135" s="35"/>
      <c r="B135" s="36"/>
      <c r="C135" s="37"/>
      <c r="D135" s="225" t="s">
        <v>128</v>
      </c>
      <c r="E135" s="37"/>
      <c r="F135" s="226" t="s">
        <v>143</v>
      </c>
      <c r="G135" s="37"/>
      <c r="H135" s="37"/>
      <c r="I135" s="227"/>
      <c r="J135" s="37"/>
      <c r="K135" s="37"/>
      <c r="L135" s="41"/>
      <c r="M135" s="228"/>
      <c r="N135" s="229"/>
      <c r="O135" s="88"/>
      <c r="P135" s="88"/>
      <c r="Q135" s="88"/>
      <c r="R135" s="88"/>
      <c r="S135" s="88"/>
      <c r="T135" s="89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T135" s="14" t="s">
        <v>128</v>
      </c>
      <c r="AU135" s="14" t="s">
        <v>85</v>
      </c>
    </row>
    <row r="136" s="2" customFormat="1">
      <c r="A136" s="35"/>
      <c r="B136" s="36"/>
      <c r="C136" s="211" t="s">
        <v>144</v>
      </c>
      <c r="D136" s="211" t="s">
        <v>121</v>
      </c>
      <c r="E136" s="212" t="s">
        <v>145</v>
      </c>
      <c r="F136" s="213" t="s">
        <v>146</v>
      </c>
      <c r="G136" s="214" t="s">
        <v>147</v>
      </c>
      <c r="H136" s="215">
        <v>6</v>
      </c>
      <c r="I136" s="216"/>
      <c r="J136" s="217">
        <f>ROUND(I136*H136,2)</f>
        <v>0</v>
      </c>
      <c r="K136" s="213" t="s">
        <v>125</v>
      </c>
      <c r="L136" s="218"/>
      <c r="M136" s="219" t="s">
        <v>1</v>
      </c>
      <c r="N136" s="220" t="s">
        <v>40</v>
      </c>
      <c r="O136" s="88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3" t="s">
        <v>148</v>
      </c>
      <c r="AT136" s="223" t="s">
        <v>121</v>
      </c>
      <c r="AU136" s="223" t="s">
        <v>85</v>
      </c>
      <c r="AY136" s="14" t="s">
        <v>118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4" t="s">
        <v>83</v>
      </c>
      <c r="BK136" s="224">
        <f>ROUND(I136*H136,2)</f>
        <v>0</v>
      </c>
      <c r="BL136" s="14" t="s">
        <v>132</v>
      </c>
      <c r="BM136" s="223" t="s">
        <v>149</v>
      </c>
    </row>
    <row r="137" s="2" customFormat="1">
      <c r="A137" s="35"/>
      <c r="B137" s="36"/>
      <c r="C137" s="37"/>
      <c r="D137" s="225" t="s">
        <v>128</v>
      </c>
      <c r="E137" s="37"/>
      <c r="F137" s="226" t="s">
        <v>146</v>
      </c>
      <c r="G137" s="37"/>
      <c r="H137" s="37"/>
      <c r="I137" s="227"/>
      <c r="J137" s="37"/>
      <c r="K137" s="37"/>
      <c r="L137" s="41"/>
      <c r="M137" s="228"/>
      <c r="N137" s="229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128</v>
      </c>
      <c r="AU137" s="14" t="s">
        <v>85</v>
      </c>
    </row>
    <row r="138" s="2" customFormat="1" ht="21.75" customHeight="1">
      <c r="A138" s="35"/>
      <c r="B138" s="36"/>
      <c r="C138" s="211" t="s">
        <v>150</v>
      </c>
      <c r="D138" s="211" t="s">
        <v>121</v>
      </c>
      <c r="E138" s="212" t="s">
        <v>151</v>
      </c>
      <c r="F138" s="213" t="s">
        <v>152</v>
      </c>
      <c r="G138" s="214" t="s">
        <v>147</v>
      </c>
      <c r="H138" s="215">
        <v>3</v>
      </c>
      <c r="I138" s="216"/>
      <c r="J138" s="217">
        <f>ROUND(I138*H138,2)</f>
        <v>0</v>
      </c>
      <c r="K138" s="213" t="s">
        <v>125</v>
      </c>
      <c r="L138" s="218"/>
      <c r="M138" s="219" t="s">
        <v>1</v>
      </c>
      <c r="N138" s="220" t="s">
        <v>40</v>
      </c>
      <c r="O138" s="88"/>
      <c r="P138" s="221">
        <f>O138*H138</f>
        <v>0</v>
      </c>
      <c r="Q138" s="221">
        <v>0</v>
      </c>
      <c r="R138" s="221">
        <f>Q138*H138</f>
        <v>0</v>
      </c>
      <c r="S138" s="221">
        <v>0</v>
      </c>
      <c r="T138" s="222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3" t="s">
        <v>148</v>
      </c>
      <c r="AT138" s="223" t="s">
        <v>121</v>
      </c>
      <c r="AU138" s="223" t="s">
        <v>85</v>
      </c>
      <c r="AY138" s="14" t="s">
        <v>118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4" t="s">
        <v>83</v>
      </c>
      <c r="BK138" s="224">
        <f>ROUND(I138*H138,2)</f>
        <v>0</v>
      </c>
      <c r="BL138" s="14" t="s">
        <v>132</v>
      </c>
      <c r="BM138" s="223" t="s">
        <v>153</v>
      </c>
    </row>
    <row r="139" s="2" customFormat="1">
      <c r="A139" s="35"/>
      <c r="B139" s="36"/>
      <c r="C139" s="37"/>
      <c r="D139" s="225" t="s">
        <v>128</v>
      </c>
      <c r="E139" s="37"/>
      <c r="F139" s="226" t="s">
        <v>152</v>
      </c>
      <c r="G139" s="37"/>
      <c r="H139" s="37"/>
      <c r="I139" s="227"/>
      <c r="J139" s="37"/>
      <c r="K139" s="37"/>
      <c r="L139" s="41"/>
      <c r="M139" s="228"/>
      <c r="N139" s="229"/>
      <c r="O139" s="88"/>
      <c r="P139" s="88"/>
      <c r="Q139" s="88"/>
      <c r="R139" s="88"/>
      <c r="S139" s="88"/>
      <c r="T139" s="89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4" t="s">
        <v>128</v>
      </c>
      <c r="AU139" s="14" t="s">
        <v>85</v>
      </c>
    </row>
    <row r="140" s="2" customFormat="1">
      <c r="A140" s="35"/>
      <c r="B140" s="36"/>
      <c r="C140" s="211" t="s">
        <v>154</v>
      </c>
      <c r="D140" s="211" t="s">
        <v>121</v>
      </c>
      <c r="E140" s="212" t="s">
        <v>155</v>
      </c>
      <c r="F140" s="213" t="s">
        <v>156</v>
      </c>
      <c r="G140" s="214" t="s">
        <v>147</v>
      </c>
      <c r="H140" s="215">
        <v>1</v>
      </c>
      <c r="I140" s="216"/>
      <c r="J140" s="217">
        <f>ROUND(I140*H140,2)</f>
        <v>0</v>
      </c>
      <c r="K140" s="213" t="s">
        <v>125</v>
      </c>
      <c r="L140" s="218"/>
      <c r="M140" s="219" t="s">
        <v>1</v>
      </c>
      <c r="N140" s="220" t="s">
        <v>40</v>
      </c>
      <c r="O140" s="88"/>
      <c r="P140" s="221">
        <f>O140*H140</f>
        <v>0</v>
      </c>
      <c r="Q140" s="221">
        <v>0</v>
      </c>
      <c r="R140" s="221">
        <f>Q140*H140</f>
        <v>0</v>
      </c>
      <c r="S140" s="221">
        <v>0</v>
      </c>
      <c r="T140" s="222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3" t="s">
        <v>126</v>
      </c>
      <c r="AT140" s="223" t="s">
        <v>121</v>
      </c>
      <c r="AU140" s="223" t="s">
        <v>85</v>
      </c>
      <c r="AY140" s="14" t="s">
        <v>118</v>
      </c>
      <c r="BE140" s="224">
        <f>IF(N140="základní",J140,0)</f>
        <v>0</v>
      </c>
      <c r="BF140" s="224">
        <f>IF(N140="snížená",J140,0)</f>
        <v>0</v>
      </c>
      <c r="BG140" s="224">
        <f>IF(N140="zákl. přenesená",J140,0)</f>
        <v>0</v>
      </c>
      <c r="BH140" s="224">
        <f>IF(N140="sníž. přenesená",J140,0)</f>
        <v>0</v>
      </c>
      <c r="BI140" s="224">
        <f>IF(N140="nulová",J140,0)</f>
        <v>0</v>
      </c>
      <c r="BJ140" s="14" t="s">
        <v>83</v>
      </c>
      <c r="BK140" s="224">
        <f>ROUND(I140*H140,2)</f>
        <v>0</v>
      </c>
      <c r="BL140" s="14" t="s">
        <v>126</v>
      </c>
      <c r="BM140" s="223" t="s">
        <v>157</v>
      </c>
    </row>
    <row r="141" s="2" customFormat="1">
      <c r="A141" s="35"/>
      <c r="B141" s="36"/>
      <c r="C141" s="37"/>
      <c r="D141" s="225" t="s">
        <v>128</v>
      </c>
      <c r="E141" s="37"/>
      <c r="F141" s="226" t="s">
        <v>156</v>
      </c>
      <c r="G141" s="37"/>
      <c r="H141" s="37"/>
      <c r="I141" s="227"/>
      <c r="J141" s="37"/>
      <c r="K141" s="37"/>
      <c r="L141" s="41"/>
      <c r="M141" s="228"/>
      <c r="N141" s="229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128</v>
      </c>
      <c r="AU141" s="14" t="s">
        <v>85</v>
      </c>
    </row>
    <row r="142" s="2" customFormat="1">
      <c r="A142" s="35"/>
      <c r="B142" s="36"/>
      <c r="C142" s="230" t="s">
        <v>158</v>
      </c>
      <c r="D142" s="230" t="s">
        <v>129</v>
      </c>
      <c r="E142" s="231" t="s">
        <v>159</v>
      </c>
      <c r="F142" s="232" t="s">
        <v>160</v>
      </c>
      <c r="G142" s="233" t="s">
        <v>161</v>
      </c>
      <c r="H142" s="234">
        <v>44</v>
      </c>
      <c r="I142" s="235"/>
      <c r="J142" s="236">
        <f>ROUND(I142*H142,2)</f>
        <v>0</v>
      </c>
      <c r="K142" s="232" t="s">
        <v>125</v>
      </c>
      <c r="L142" s="41"/>
      <c r="M142" s="237" t="s">
        <v>1</v>
      </c>
      <c r="N142" s="238" t="s">
        <v>40</v>
      </c>
      <c r="O142" s="88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3" t="s">
        <v>132</v>
      </c>
      <c r="AT142" s="223" t="s">
        <v>129</v>
      </c>
      <c r="AU142" s="223" t="s">
        <v>85</v>
      </c>
      <c r="AY142" s="14" t="s">
        <v>118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4" t="s">
        <v>83</v>
      </c>
      <c r="BK142" s="224">
        <f>ROUND(I142*H142,2)</f>
        <v>0</v>
      </c>
      <c r="BL142" s="14" t="s">
        <v>132</v>
      </c>
      <c r="BM142" s="223" t="s">
        <v>162</v>
      </c>
    </row>
    <row r="143" s="2" customFormat="1">
      <c r="A143" s="35"/>
      <c r="B143" s="36"/>
      <c r="C143" s="37"/>
      <c r="D143" s="225" t="s">
        <v>128</v>
      </c>
      <c r="E143" s="37"/>
      <c r="F143" s="226" t="s">
        <v>163</v>
      </c>
      <c r="G143" s="37"/>
      <c r="H143" s="37"/>
      <c r="I143" s="227"/>
      <c r="J143" s="37"/>
      <c r="K143" s="37"/>
      <c r="L143" s="41"/>
      <c r="M143" s="228"/>
      <c r="N143" s="229"/>
      <c r="O143" s="88"/>
      <c r="P143" s="88"/>
      <c r="Q143" s="88"/>
      <c r="R143" s="88"/>
      <c r="S143" s="88"/>
      <c r="T143" s="89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128</v>
      </c>
      <c r="AU143" s="14" t="s">
        <v>85</v>
      </c>
    </row>
    <row r="144" s="12" customFormat="1" ht="22.8" customHeight="1">
      <c r="A144" s="12"/>
      <c r="B144" s="195"/>
      <c r="C144" s="196"/>
      <c r="D144" s="197" t="s">
        <v>74</v>
      </c>
      <c r="E144" s="209" t="s">
        <v>164</v>
      </c>
      <c r="F144" s="209" t="s">
        <v>165</v>
      </c>
      <c r="G144" s="196"/>
      <c r="H144" s="196"/>
      <c r="I144" s="199"/>
      <c r="J144" s="210">
        <f>BK144</f>
        <v>0</v>
      </c>
      <c r="K144" s="196"/>
      <c r="L144" s="201"/>
      <c r="M144" s="202"/>
      <c r="N144" s="203"/>
      <c r="O144" s="203"/>
      <c r="P144" s="204">
        <f>SUM(P145:P150)</f>
        <v>0</v>
      </c>
      <c r="Q144" s="203"/>
      <c r="R144" s="204">
        <f>SUM(R145:R150)</f>
        <v>0</v>
      </c>
      <c r="S144" s="203"/>
      <c r="T144" s="205">
        <f>SUM(T145:T150)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6" t="s">
        <v>83</v>
      </c>
      <c r="AT144" s="207" t="s">
        <v>74</v>
      </c>
      <c r="AU144" s="207" t="s">
        <v>83</v>
      </c>
      <c r="AY144" s="206" t="s">
        <v>118</v>
      </c>
      <c r="BK144" s="208">
        <f>SUM(BK145:BK150)</f>
        <v>0</v>
      </c>
    </row>
    <row r="145" s="2" customFormat="1" ht="33" customHeight="1">
      <c r="A145" s="35"/>
      <c r="B145" s="36"/>
      <c r="C145" s="211" t="s">
        <v>166</v>
      </c>
      <c r="D145" s="211" t="s">
        <v>121</v>
      </c>
      <c r="E145" s="212" t="s">
        <v>167</v>
      </c>
      <c r="F145" s="213" t="s">
        <v>168</v>
      </c>
      <c r="G145" s="214" t="s">
        <v>147</v>
      </c>
      <c r="H145" s="215">
        <v>2</v>
      </c>
      <c r="I145" s="216"/>
      <c r="J145" s="217">
        <f>ROUND(I145*H145,2)</f>
        <v>0</v>
      </c>
      <c r="K145" s="213" t="s">
        <v>125</v>
      </c>
      <c r="L145" s="218"/>
      <c r="M145" s="219" t="s">
        <v>1</v>
      </c>
      <c r="N145" s="220" t="s">
        <v>40</v>
      </c>
      <c r="O145" s="88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3" t="s">
        <v>158</v>
      </c>
      <c r="AT145" s="223" t="s">
        <v>121</v>
      </c>
      <c r="AU145" s="223" t="s">
        <v>85</v>
      </c>
      <c r="AY145" s="14" t="s">
        <v>118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4" t="s">
        <v>83</v>
      </c>
      <c r="BK145" s="224">
        <f>ROUND(I145*H145,2)</f>
        <v>0</v>
      </c>
      <c r="BL145" s="14" t="s">
        <v>139</v>
      </c>
      <c r="BM145" s="223" t="s">
        <v>169</v>
      </c>
    </row>
    <row r="146" s="2" customFormat="1">
      <c r="A146" s="35"/>
      <c r="B146" s="36"/>
      <c r="C146" s="37"/>
      <c r="D146" s="225" t="s">
        <v>128</v>
      </c>
      <c r="E146" s="37"/>
      <c r="F146" s="226" t="s">
        <v>168</v>
      </c>
      <c r="G146" s="37"/>
      <c r="H146" s="37"/>
      <c r="I146" s="227"/>
      <c r="J146" s="37"/>
      <c r="K146" s="37"/>
      <c r="L146" s="41"/>
      <c r="M146" s="228"/>
      <c r="N146" s="229"/>
      <c r="O146" s="88"/>
      <c r="P146" s="88"/>
      <c r="Q146" s="88"/>
      <c r="R146" s="88"/>
      <c r="S146" s="88"/>
      <c r="T146" s="89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4" t="s">
        <v>128</v>
      </c>
      <c r="AU146" s="14" t="s">
        <v>85</v>
      </c>
    </row>
    <row r="147" s="2" customFormat="1">
      <c r="A147" s="35"/>
      <c r="B147" s="36"/>
      <c r="C147" s="230" t="s">
        <v>170</v>
      </c>
      <c r="D147" s="230" t="s">
        <v>129</v>
      </c>
      <c r="E147" s="231" t="s">
        <v>171</v>
      </c>
      <c r="F147" s="232" t="s">
        <v>172</v>
      </c>
      <c r="G147" s="233" t="s">
        <v>147</v>
      </c>
      <c r="H147" s="234">
        <v>2</v>
      </c>
      <c r="I147" s="235"/>
      <c r="J147" s="236">
        <f>ROUND(I147*H147,2)</f>
        <v>0</v>
      </c>
      <c r="K147" s="232" t="s">
        <v>125</v>
      </c>
      <c r="L147" s="41"/>
      <c r="M147" s="237" t="s">
        <v>1</v>
      </c>
      <c r="N147" s="238" t="s">
        <v>40</v>
      </c>
      <c r="O147" s="88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3" t="s">
        <v>139</v>
      </c>
      <c r="AT147" s="223" t="s">
        <v>129</v>
      </c>
      <c r="AU147" s="223" t="s">
        <v>85</v>
      </c>
      <c r="AY147" s="14" t="s">
        <v>118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4" t="s">
        <v>83</v>
      </c>
      <c r="BK147" s="224">
        <f>ROUND(I147*H147,2)</f>
        <v>0</v>
      </c>
      <c r="BL147" s="14" t="s">
        <v>139</v>
      </c>
      <c r="BM147" s="223" t="s">
        <v>173</v>
      </c>
    </row>
    <row r="148" s="2" customFormat="1">
      <c r="A148" s="35"/>
      <c r="B148" s="36"/>
      <c r="C148" s="37"/>
      <c r="D148" s="225" t="s">
        <v>128</v>
      </c>
      <c r="E148" s="37"/>
      <c r="F148" s="226" t="s">
        <v>174</v>
      </c>
      <c r="G148" s="37"/>
      <c r="H148" s="37"/>
      <c r="I148" s="227"/>
      <c r="J148" s="37"/>
      <c r="K148" s="37"/>
      <c r="L148" s="41"/>
      <c r="M148" s="228"/>
      <c r="N148" s="229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128</v>
      </c>
      <c r="AU148" s="14" t="s">
        <v>85</v>
      </c>
    </row>
    <row r="149" s="2" customFormat="1">
      <c r="A149" s="35"/>
      <c r="B149" s="36"/>
      <c r="C149" s="230" t="s">
        <v>175</v>
      </c>
      <c r="D149" s="230" t="s">
        <v>129</v>
      </c>
      <c r="E149" s="231" t="s">
        <v>159</v>
      </c>
      <c r="F149" s="232" t="s">
        <v>160</v>
      </c>
      <c r="G149" s="233" t="s">
        <v>161</v>
      </c>
      <c r="H149" s="234">
        <v>3</v>
      </c>
      <c r="I149" s="235"/>
      <c r="J149" s="236">
        <f>ROUND(I149*H149,2)</f>
        <v>0</v>
      </c>
      <c r="K149" s="232" t="s">
        <v>125</v>
      </c>
      <c r="L149" s="41"/>
      <c r="M149" s="237" t="s">
        <v>1</v>
      </c>
      <c r="N149" s="238" t="s">
        <v>40</v>
      </c>
      <c r="O149" s="88"/>
      <c r="P149" s="221">
        <f>O149*H149</f>
        <v>0</v>
      </c>
      <c r="Q149" s="221">
        <v>0</v>
      </c>
      <c r="R149" s="221">
        <f>Q149*H149</f>
        <v>0</v>
      </c>
      <c r="S149" s="221">
        <v>0</v>
      </c>
      <c r="T149" s="222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3" t="s">
        <v>139</v>
      </c>
      <c r="AT149" s="223" t="s">
        <v>129</v>
      </c>
      <c r="AU149" s="223" t="s">
        <v>85</v>
      </c>
      <c r="AY149" s="14" t="s">
        <v>118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4" t="s">
        <v>83</v>
      </c>
      <c r="BK149" s="224">
        <f>ROUND(I149*H149,2)</f>
        <v>0</v>
      </c>
      <c r="BL149" s="14" t="s">
        <v>139</v>
      </c>
      <c r="BM149" s="223" t="s">
        <v>176</v>
      </c>
    </row>
    <row r="150" s="2" customFormat="1">
      <c r="A150" s="35"/>
      <c r="B150" s="36"/>
      <c r="C150" s="37"/>
      <c r="D150" s="225" t="s">
        <v>128</v>
      </c>
      <c r="E150" s="37"/>
      <c r="F150" s="226" t="s">
        <v>163</v>
      </c>
      <c r="G150" s="37"/>
      <c r="H150" s="37"/>
      <c r="I150" s="227"/>
      <c r="J150" s="37"/>
      <c r="K150" s="37"/>
      <c r="L150" s="41"/>
      <c r="M150" s="228"/>
      <c r="N150" s="229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128</v>
      </c>
      <c r="AU150" s="14" t="s">
        <v>85</v>
      </c>
    </row>
    <row r="151" s="12" customFormat="1" ht="22.8" customHeight="1">
      <c r="A151" s="12"/>
      <c r="B151" s="195"/>
      <c r="C151" s="196"/>
      <c r="D151" s="197" t="s">
        <v>74</v>
      </c>
      <c r="E151" s="209" t="s">
        <v>177</v>
      </c>
      <c r="F151" s="209" t="s">
        <v>178</v>
      </c>
      <c r="G151" s="196"/>
      <c r="H151" s="196"/>
      <c r="I151" s="199"/>
      <c r="J151" s="210">
        <f>BK151</f>
        <v>0</v>
      </c>
      <c r="K151" s="196"/>
      <c r="L151" s="201"/>
      <c r="M151" s="202"/>
      <c r="N151" s="203"/>
      <c r="O151" s="203"/>
      <c r="P151" s="204">
        <f>SUM(P152:P213)</f>
        <v>0</v>
      </c>
      <c r="Q151" s="203"/>
      <c r="R151" s="204">
        <f>SUM(R152:R213)</f>
        <v>0</v>
      </c>
      <c r="S151" s="203"/>
      <c r="T151" s="205">
        <f>SUM(T152:T213)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6" t="s">
        <v>83</v>
      </c>
      <c r="AT151" s="207" t="s">
        <v>74</v>
      </c>
      <c r="AU151" s="207" t="s">
        <v>83</v>
      </c>
      <c r="AY151" s="206" t="s">
        <v>118</v>
      </c>
      <c r="BK151" s="208">
        <f>SUM(BK152:BK213)</f>
        <v>0</v>
      </c>
    </row>
    <row r="152" s="2" customFormat="1" ht="16.5" customHeight="1">
      <c r="A152" s="35"/>
      <c r="B152" s="36"/>
      <c r="C152" s="211" t="s">
        <v>179</v>
      </c>
      <c r="D152" s="211" t="s">
        <v>121</v>
      </c>
      <c r="E152" s="212" t="s">
        <v>180</v>
      </c>
      <c r="F152" s="213" t="s">
        <v>181</v>
      </c>
      <c r="G152" s="214" t="s">
        <v>147</v>
      </c>
      <c r="H152" s="215">
        <v>2</v>
      </c>
      <c r="I152" s="216"/>
      <c r="J152" s="217">
        <f>ROUND(I152*H152,2)</f>
        <v>0</v>
      </c>
      <c r="K152" s="213" t="s">
        <v>125</v>
      </c>
      <c r="L152" s="218"/>
      <c r="M152" s="219" t="s">
        <v>1</v>
      </c>
      <c r="N152" s="220" t="s">
        <v>40</v>
      </c>
      <c r="O152" s="88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3" t="s">
        <v>126</v>
      </c>
      <c r="AT152" s="223" t="s">
        <v>121</v>
      </c>
      <c r="AU152" s="223" t="s">
        <v>85</v>
      </c>
      <c r="AY152" s="14" t="s">
        <v>118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4" t="s">
        <v>83</v>
      </c>
      <c r="BK152" s="224">
        <f>ROUND(I152*H152,2)</f>
        <v>0</v>
      </c>
      <c r="BL152" s="14" t="s">
        <v>126</v>
      </c>
      <c r="BM152" s="223" t="s">
        <v>182</v>
      </c>
    </row>
    <row r="153" s="2" customFormat="1">
      <c r="A153" s="35"/>
      <c r="B153" s="36"/>
      <c r="C153" s="37"/>
      <c r="D153" s="225" t="s">
        <v>128</v>
      </c>
      <c r="E153" s="37"/>
      <c r="F153" s="226" t="s">
        <v>181</v>
      </c>
      <c r="G153" s="37"/>
      <c r="H153" s="37"/>
      <c r="I153" s="227"/>
      <c r="J153" s="37"/>
      <c r="K153" s="37"/>
      <c r="L153" s="41"/>
      <c r="M153" s="228"/>
      <c r="N153" s="229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128</v>
      </c>
      <c r="AU153" s="14" t="s">
        <v>85</v>
      </c>
    </row>
    <row r="154" s="2" customFormat="1" ht="16.5" customHeight="1">
      <c r="A154" s="35"/>
      <c r="B154" s="36"/>
      <c r="C154" s="230" t="s">
        <v>183</v>
      </c>
      <c r="D154" s="230" t="s">
        <v>129</v>
      </c>
      <c r="E154" s="231" t="s">
        <v>184</v>
      </c>
      <c r="F154" s="232" t="s">
        <v>185</v>
      </c>
      <c r="G154" s="233" t="s">
        <v>147</v>
      </c>
      <c r="H154" s="234">
        <v>2</v>
      </c>
      <c r="I154" s="235"/>
      <c r="J154" s="236">
        <f>ROUND(I154*H154,2)</f>
        <v>0</v>
      </c>
      <c r="K154" s="232" t="s">
        <v>125</v>
      </c>
      <c r="L154" s="41"/>
      <c r="M154" s="237" t="s">
        <v>1</v>
      </c>
      <c r="N154" s="238" t="s">
        <v>40</v>
      </c>
      <c r="O154" s="88"/>
      <c r="P154" s="221">
        <f>O154*H154</f>
        <v>0</v>
      </c>
      <c r="Q154" s="221">
        <v>0</v>
      </c>
      <c r="R154" s="221">
        <f>Q154*H154</f>
        <v>0</v>
      </c>
      <c r="S154" s="221">
        <v>0</v>
      </c>
      <c r="T154" s="222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3" t="s">
        <v>132</v>
      </c>
      <c r="AT154" s="223" t="s">
        <v>129</v>
      </c>
      <c r="AU154" s="223" t="s">
        <v>85</v>
      </c>
      <c r="AY154" s="14" t="s">
        <v>118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4" t="s">
        <v>83</v>
      </c>
      <c r="BK154" s="224">
        <f>ROUND(I154*H154,2)</f>
        <v>0</v>
      </c>
      <c r="BL154" s="14" t="s">
        <v>132</v>
      </c>
      <c r="BM154" s="223" t="s">
        <v>186</v>
      </c>
    </row>
    <row r="155" s="2" customFormat="1">
      <c r="A155" s="35"/>
      <c r="B155" s="36"/>
      <c r="C155" s="37"/>
      <c r="D155" s="225" t="s">
        <v>128</v>
      </c>
      <c r="E155" s="37"/>
      <c r="F155" s="226" t="s">
        <v>185</v>
      </c>
      <c r="G155" s="37"/>
      <c r="H155" s="37"/>
      <c r="I155" s="227"/>
      <c r="J155" s="37"/>
      <c r="K155" s="37"/>
      <c r="L155" s="41"/>
      <c r="M155" s="228"/>
      <c r="N155" s="229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128</v>
      </c>
      <c r="AU155" s="14" t="s">
        <v>85</v>
      </c>
    </row>
    <row r="156" s="2" customFormat="1">
      <c r="A156" s="35"/>
      <c r="B156" s="36"/>
      <c r="C156" s="211" t="s">
        <v>187</v>
      </c>
      <c r="D156" s="211" t="s">
        <v>121</v>
      </c>
      <c r="E156" s="212" t="s">
        <v>188</v>
      </c>
      <c r="F156" s="213" t="s">
        <v>189</v>
      </c>
      <c r="G156" s="214" t="s">
        <v>147</v>
      </c>
      <c r="H156" s="215">
        <v>2</v>
      </c>
      <c r="I156" s="216"/>
      <c r="J156" s="217">
        <f>ROUND(I156*H156,2)</f>
        <v>0</v>
      </c>
      <c r="K156" s="213" t="s">
        <v>125</v>
      </c>
      <c r="L156" s="218"/>
      <c r="M156" s="219" t="s">
        <v>1</v>
      </c>
      <c r="N156" s="220" t="s">
        <v>40</v>
      </c>
      <c r="O156" s="88"/>
      <c r="P156" s="221">
        <f>O156*H156</f>
        <v>0</v>
      </c>
      <c r="Q156" s="221">
        <v>0</v>
      </c>
      <c r="R156" s="221">
        <f>Q156*H156</f>
        <v>0</v>
      </c>
      <c r="S156" s="221">
        <v>0</v>
      </c>
      <c r="T156" s="222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3" t="s">
        <v>126</v>
      </c>
      <c r="AT156" s="223" t="s">
        <v>121</v>
      </c>
      <c r="AU156" s="223" t="s">
        <v>85</v>
      </c>
      <c r="AY156" s="14" t="s">
        <v>118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4" t="s">
        <v>83</v>
      </c>
      <c r="BK156" s="224">
        <f>ROUND(I156*H156,2)</f>
        <v>0</v>
      </c>
      <c r="BL156" s="14" t="s">
        <v>126</v>
      </c>
      <c r="BM156" s="223" t="s">
        <v>190</v>
      </c>
    </row>
    <row r="157" s="2" customFormat="1">
      <c r="A157" s="35"/>
      <c r="B157" s="36"/>
      <c r="C157" s="37"/>
      <c r="D157" s="225" t="s">
        <v>128</v>
      </c>
      <c r="E157" s="37"/>
      <c r="F157" s="226" t="s">
        <v>189</v>
      </c>
      <c r="G157" s="37"/>
      <c r="H157" s="37"/>
      <c r="I157" s="227"/>
      <c r="J157" s="37"/>
      <c r="K157" s="37"/>
      <c r="L157" s="41"/>
      <c r="M157" s="228"/>
      <c r="N157" s="229"/>
      <c r="O157" s="88"/>
      <c r="P157" s="88"/>
      <c r="Q157" s="88"/>
      <c r="R157" s="88"/>
      <c r="S157" s="88"/>
      <c r="T157" s="89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4" t="s">
        <v>128</v>
      </c>
      <c r="AU157" s="14" t="s">
        <v>85</v>
      </c>
    </row>
    <row r="158" s="2" customFormat="1">
      <c r="A158" s="35"/>
      <c r="B158" s="36"/>
      <c r="C158" s="211" t="s">
        <v>8</v>
      </c>
      <c r="D158" s="211" t="s">
        <v>121</v>
      </c>
      <c r="E158" s="212" t="s">
        <v>191</v>
      </c>
      <c r="F158" s="213" t="s">
        <v>192</v>
      </c>
      <c r="G158" s="214" t="s">
        <v>147</v>
      </c>
      <c r="H158" s="215">
        <v>10</v>
      </c>
      <c r="I158" s="216"/>
      <c r="J158" s="217">
        <f>ROUND(I158*H158,2)</f>
        <v>0</v>
      </c>
      <c r="K158" s="213" t="s">
        <v>125</v>
      </c>
      <c r="L158" s="218"/>
      <c r="M158" s="219" t="s">
        <v>1</v>
      </c>
      <c r="N158" s="220" t="s">
        <v>40</v>
      </c>
      <c r="O158" s="88"/>
      <c r="P158" s="221">
        <f>O158*H158</f>
        <v>0</v>
      </c>
      <c r="Q158" s="221">
        <v>0</v>
      </c>
      <c r="R158" s="221">
        <f>Q158*H158</f>
        <v>0</v>
      </c>
      <c r="S158" s="221">
        <v>0</v>
      </c>
      <c r="T158" s="222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3" t="s">
        <v>126</v>
      </c>
      <c r="AT158" s="223" t="s">
        <v>121</v>
      </c>
      <c r="AU158" s="223" t="s">
        <v>85</v>
      </c>
      <c r="AY158" s="14" t="s">
        <v>118</v>
      </c>
      <c r="BE158" s="224">
        <f>IF(N158="základní",J158,0)</f>
        <v>0</v>
      </c>
      <c r="BF158" s="224">
        <f>IF(N158="snížená",J158,0)</f>
        <v>0</v>
      </c>
      <c r="BG158" s="224">
        <f>IF(N158="zákl. přenesená",J158,0)</f>
        <v>0</v>
      </c>
      <c r="BH158" s="224">
        <f>IF(N158="sníž. přenesená",J158,0)</f>
        <v>0</v>
      </c>
      <c r="BI158" s="224">
        <f>IF(N158="nulová",J158,0)</f>
        <v>0</v>
      </c>
      <c r="BJ158" s="14" t="s">
        <v>83</v>
      </c>
      <c r="BK158" s="224">
        <f>ROUND(I158*H158,2)</f>
        <v>0</v>
      </c>
      <c r="BL158" s="14" t="s">
        <v>126</v>
      </c>
      <c r="BM158" s="223" t="s">
        <v>193</v>
      </c>
    </row>
    <row r="159" s="2" customFormat="1">
      <c r="A159" s="35"/>
      <c r="B159" s="36"/>
      <c r="C159" s="37"/>
      <c r="D159" s="225" t="s">
        <v>128</v>
      </c>
      <c r="E159" s="37"/>
      <c r="F159" s="226" t="s">
        <v>192</v>
      </c>
      <c r="G159" s="37"/>
      <c r="H159" s="37"/>
      <c r="I159" s="227"/>
      <c r="J159" s="37"/>
      <c r="K159" s="37"/>
      <c r="L159" s="41"/>
      <c r="M159" s="228"/>
      <c r="N159" s="229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128</v>
      </c>
      <c r="AU159" s="14" t="s">
        <v>85</v>
      </c>
    </row>
    <row r="160" s="2" customFormat="1" ht="16.5" customHeight="1">
      <c r="A160" s="35"/>
      <c r="B160" s="36"/>
      <c r="C160" s="230" t="s">
        <v>194</v>
      </c>
      <c r="D160" s="230" t="s">
        <v>129</v>
      </c>
      <c r="E160" s="231" t="s">
        <v>195</v>
      </c>
      <c r="F160" s="232" t="s">
        <v>196</v>
      </c>
      <c r="G160" s="233" t="s">
        <v>147</v>
      </c>
      <c r="H160" s="234">
        <v>10</v>
      </c>
      <c r="I160" s="235"/>
      <c r="J160" s="236">
        <f>ROUND(I160*H160,2)</f>
        <v>0</v>
      </c>
      <c r="K160" s="232" t="s">
        <v>125</v>
      </c>
      <c r="L160" s="41"/>
      <c r="M160" s="237" t="s">
        <v>1</v>
      </c>
      <c r="N160" s="238" t="s">
        <v>40</v>
      </c>
      <c r="O160" s="88"/>
      <c r="P160" s="221">
        <f>O160*H160</f>
        <v>0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3" t="s">
        <v>132</v>
      </c>
      <c r="AT160" s="223" t="s">
        <v>129</v>
      </c>
      <c r="AU160" s="223" t="s">
        <v>85</v>
      </c>
      <c r="AY160" s="14" t="s">
        <v>118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4" t="s">
        <v>83</v>
      </c>
      <c r="BK160" s="224">
        <f>ROUND(I160*H160,2)</f>
        <v>0</v>
      </c>
      <c r="BL160" s="14" t="s">
        <v>132</v>
      </c>
      <c r="BM160" s="223" t="s">
        <v>197</v>
      </c>
    </row>
    <row r="161" s="2" customFormat="1">
      <c r="A161" s="35"/>
      <c r="B161" s="36"/>
      <c r="C161" s="37"/>
      <c r="D161" s="225" t="s">
        <v>128</v>
      </c>
      <c r="E161" s="37"/>
      <c r="F161" s="226" t="s">
        <v>196</v>
      </c>
      <c r="G161" s="37"/>
      <c r="H161" s="37"/>
      <c r="I161" s="227"/>
      <c r="J161" s="37"/>
      <c r="K161" s="37"/>
      <c r="L161" s="41"/>
      <c r="M161" s="228"/>
      <c r="N161" s="229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128</v>
      </c>
      <c r="AU161" s="14" t="s">
        <v>85</v>
      </c>
    </row>
    <row r="162" s="2" customFormat="1">
      <c r="A162" s="35"/>
      <c r="B162" s="36"/>
      <c r="C162" s="211" t="s">
        <v>198</v>
      </c>
      <c r="D162" s="211" t="s">
        <v>121</v>
      </c>
      <c r="E162" s="212" t="s">
        <v>199</v>
      </c>
      <c r="F162" s="213" t="s">
        <v>200</v>
      </c>
      <c r="G162" s="214" t="s">
        <v>147</v>
      </c>
      <c r="H162" s="215">
        <v>3</v>
      </c>
      <c r="I162" s="216"/>
      <c r="J162" s="217">
        <f>ROUND(I162*H162,2)</f>
        <v>0</v>
      </c>
      <c r="K162" s="213" t="s">
        <v>125</v>
      </c>
      <c r="L162" s="218"/>
      <c r="M162" s="219" t="s">
        <v>1</v>
      </c>
      <c r="N162" s="220" t="s">
        <v>40</v>
      </c>
      <c r="O162" s="88"/>
      <c r="P162" s="221">
        <f>O162*H162</f>
        <v>0</v>
      </c>
      <c r="Q162" s="221">
        <v>0</v>
      </c>
      <c r="R162" s="221">
        <f>Q162*H162</f>
        <v>0</v>
      </c>
      <c r="S162" s="221">
        <v>0</v>
      </c>
      <c r="T162" s="222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3" t="s">
        <v>148</v>
      </c>
      <c r="AT162" s="223" t="s">
        <v>121</v>
      </c>
      <c r="AU162" s="223" t="s">
        <v>85</v>
      </c>
      <c r="AY162" s="14" t="s">
        <v>118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4" t="s">
        <v>83</v>
      </c>
      <c r="BK162" s="224">
        <f>ROUND(I162*H162,2)</f>
        <v>0</v>
      </c>
      <c r="BL162" s="14" t="s">
        <v>132</v>
      </c>
      <c r="BM162" s="223" t="s">
        <v>201</v>
      </c>
    </row>
    <row r="163" s="2" customFormat="1">
      <c r="A163" s="35"/>
      <c r="B163" s="36"/>
      <c r="C163" s="37"/>
      <c r="D163" s="225" t="s">
        <v>128</v>
      </c>
      <c r="E163" s="37"/>
      <c r="F163" s="226" t="s">
        <v>200</v>
      </c>
      <c r="G163" s="37"/>
      <c r="H163" s="37"/>
      <c r="I163" s="227"/>
      <c r="J163" s="37"/>
      <c r="K163" s="37"/>
      <c r="L163" s="41"/>
      <c r="M163" s="228"/>
      <c r="N163" s="229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128</v>
      </c>
      <c r="AU163" s="14" t="s">
        <v>85</v>
      </c>
    </row>
    <row r="164" s="2" customFormat="1" ht="16.5" customHeight="1">
      <c r="A164" s="35"/>
      <c r="B164" s="36"/>
      <c r="C164" s="230" t="s">
        <v>202</v>
      </c>
      <c r="D164" s="230" t="s">
        <v>129</v>
      </c>
      <c r="E164" s="231" t="s">
        <v>203</v>
      </c>
      <c r="F164" s="232" t="s">
        <v>204</v>
      </c>
      <c r="G164" s="233" t="s">
        <v>147</v>
      </c>
      <c r="H164" s="234">
        <v>3</v>
      </c>
      <c r="I164" s="235"/>
      <c r="J164" s="236">
        <f>ROUND(I164*H164,2)</f>
        <v>0</v>
      </c>
      <c r="K164" s="232" t="s">
        <v>125</v>
      </c>
      <c r="L164" s="41"/>
      <c r="M164" s="237" t="s">
        <v>1</v>
      </c>
      <c r="N164" s="238" t="s">
        <v>40</v>
      </c>
      <c r="O164" s="88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3" t="s">
        <v>132</v>
      </c>
      <c r="AT164" s="223" t="s">
        <v>129</v>
      </c>
      <c r="AU164" s="223" t="s">
        <v>85</v>
      </c>
      <c r="AY164" s="14" t="s">
        <v>118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4" t="s">
        <v>83</v>
      </c>
      <c r="BK164" s="224">
        <f>ROUND(I164*H164,2)</f>
        <v>0</v>
      </c>
      <c r="BL164" s="14" t="s">
        <v>132</v>
      </c>
      <c r="BM164" s="223" t="s">
        <v>205</v>
      </c>
    </row>
    <row r="165" s="2" customFormat="1">
      <c r="A165" s="35"/>
      <c r="B165" s="36"/>
      <c r="C165" s="37"/>
      <c r="D165" s="225" t="s">
        <v>128</v>
      </c>
      <c r="E165" s="37"/>
      <c r="F165" s="226" t="s">
        <v>204</v>
      </c>
      <c r="G165" s="37"/>
      <c r="H165" s="37"/>
      <c r="I165" s="227"/>
      <c r="J165" s="37"/>
      <c r="K165" s="37"/>
      <c r="L165" s="41"/>
      <c r="M165" s="228"/>
      <c r="N165" s="229"/>
      <c r="O165" s="88"/>
      <c r="P165" s="88"/>
      <c r="Q165" s="88"/>
      <c r="R165" s="88"/>
      <c r="S165" s="88"/>
      <c r="T165" s="89"/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T165" s="14" t="s">
        <v>128</v>
      </c>
      <c r="AU165" s="14" t="s">
        <v>85</v>
      </c>
    </row>
    <row r="166" s="2" customFormat="1">
      <c r="A166" s="35"/>
      <c r="B166" s="36"/>
      <c r="C166" s="230" t="s">
        <v>206</v>
      </c>
      <c r="D166" s="230" t="s">
        <v>129</v>
      </c>
      <c r="E166" s="231" t="s">
        <v>207</v>
      </c>
      <c r="F166" s="232" t="s">
        <v>208</v>
      </c>
      <c r="G166" s="233" t="s">
        <v>147</v>
      </c>
      <c r="H166" s="234">
        <v>29</v>
      </c>
      <c r="I166" s="235"/>
      <c r="J166" s="236">
        <f>ROUND(I166*H166,2)</f>
        <v>0</v>
      </c>
      <c r="K166" s="232" t="s">
        <v>125</v>
      </c>
      <c r="L166" s="41"/>
      <c r="M166" s="237" t="s">
        <v>1</v>
      </c>
      <c r="N166" s="238" t="s">
        <v>40</v>
      </c>
      <c r="O166" s="88"/>
      <c r="P166" s="221">
        <f>O166*H166</f>
        <v>0</v>
      </c>
      <c r="Q166" s="221">
        <v>0</v>
      </c>
      <c r="R166" s="221">
        <f>Q166*H166</f>
        <v>0</v>
      </c>
      <c r="S166" s="221">
        <v>0</v>
      </c>
      <c r="T166" s="222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3" t="s">
        <v>132</v>
      </c>
      <c r="AT166" s="223" t="s">
        <v>129</v>
      </c>
      <c r="AU166" s="223" t="s">
        <v>85</v>
      </c>
      <c r="AY166" s="14" t="s">
        <v>118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4" t="s">
        <v>83</v>
      </c>
      <c r="BK166" s="224">
        <f>ROUND(I166*H166,2)</f>
        <v>0</v>
      </c>
      <c r="BL166" s="14" t="s">
        <v>132</v>
      </c>
      <c r="BM166" s="223" t="s">
        <v>209</v>
      </c>
    </row>
    <row r="167" s="2" customFormat="1">
      <c r="A167" s="35"/>
      <c r="B167" s="36"/>
      <c r="C167" s="37"/>
      <c r="D167" s="225" t="s">
        <v>128</v>
      </c>
      <c r="E167" s="37"/>
      <c r="F167" s="226" t="s">
        <v>210</v>
      </c>
      <c r="G167" s="37"/>
      <c r="H167" s="37"/>
      <c r="I167" s="227"/>
      <c r="J167" s="37"/>
      <c r="K167" s="37"/>
      <c r="L167" s="41"/>
      <c r="M167" s="228"/>
      <c r="N167" s="229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128</v>
      </c>
      <c r="AU167" s="14" t="s">
        <v>85</v>
      </c>
    </row>
    <row r="168" s="2" customFormat="1">
      <c r="A168" s="35"/>
      <c r="B168" s="36"/>
      <c r="C168" s="230" t="s">
        <v>211</v>
      </c>
      <c r="D168" s="230" t="s">
        <v>129</v>
      </c>
      <c r="E168" s="231" t="s">
        <v>212</v>
      </c>
      <c r="F168" s="232" t="s">
        <v>213</v>
      </c>
      <c r="G168" s="233" t="s">
        <v>147</v>
      </c>
      <c r="H168" s="234">
        <v>12</v>
      </c>
      <c r="I168" s="235"/>
      <c r="J168" s="236">
        <f>ROUND(I168*H168,2)</f>
        <v>0</v>
      </c>
      <c r="K168" s="232" t="s">
        <v>125</v>
      </c>
      <c r="L168" s="41"/>
      <c r="M168" s="237" t="s">
        <v>1</v>
      </c>
      <c r="N168" s="238" t="s">
        <v>40</v>
      </c>
      <c r="O168" s="88"/>
      <c r="P168" s="221">
        <f>O168*H168</f>
        <v>0</v>
      </c>
      <c r="Q168" s="221">
        <v>0</v>
      </c>
      <c r="R168" s="221">
        <f>Q168*H168</f>
        <v>0</v>
      </c>
      <c r="S168" s="221">
        <v>0</v>
      </c>
      <c r="T168" s="222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3" t="s">
        <v>132</v>
      </c>
      <c r="AT168" s="223" t="s">
        <v>129</v>
      </c>
      <c r="AU168" s="223" t="s">
        <v>85</v>
      </c>
      <c r="AY168" s="14" t="s">
        <v>118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4" t="s">
        <v>83</v>
      </c>
      <c r="BK168" s="224">
        <f>ROUND(I168*H168,2)</f>
        <v>0</v>
      </c>
      <c r="BL168" s="14" t="s">
        <v>132</v>
      </c>
      <c r="BM168" s="223" t="s">
        <v>214</v>
      </c>
    </row>
    <row r="169" s="2" customFormat="1">
      <c r="A169" s="35"/>
      <c r="B169" s="36"/>
      <c r="C169" s="37"/>
      <c r="D169" s="225" t="s">
        <v>128</v>
      </c>
      <c r="E169" s="37"/>
      <c r="F169" s="226" t="s">
        <v>213</v>
      </c>
      <c r="G169" s="37"/>
      <c r="H169" s="37"/>
      <c r="I169" s="227"/>
      <c r="J169" s="37"/>
      <c r="K169" s="37"/>
      <c r="L169" s="41"/>
      <c r="M169" s="228"/>
      <c r="N169" s="229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128</v>
      </c>
      <c r="AU169" s="14" t="s">
        <v>85</v>
      </c>
    </row>
    <row r="170" s="2" customFormat="1">
      <c r="A170" s="35"/>
      <c r="B170" s="36"/>
      <c r="C170" s="230" t="s">
        <v>7</v>
      </c>
      <c r="D170" s="230" t="s">
        <v>129</v>
      </c>
      <c r="E170" s="231" t="s">
        <v>215</v>
      </c>
      <c r="F170" s="232" t="s">
        <v>216</v>
      </c>
      <c r="G170" s="233" t="s">
        <v>217</v>
      </c>
      <c r="H170" s="234">
        <v>3060.5</v>
      </c>
      <c r="I170" s="235"/>
      <c r="J170" s="236">
        <f>ROUND(I170*H170,2)</f>
        <v>0</v>
      </c>
      <c r="K170" s="232" t="s">
        <v>125</v>
      </c>
      <c r="L170" s="41"/>
      <c r="M170" s="237" t="s">
        <v>1</v>
      </c>
      <c r="N170" s="238" t="s">
        <v>40</v>
      </c>
      <c r="O170" s="88"/>
      <c r="P170" s="221">
        <f>O170*H170</f>
        <v>0</v>
      </c>
      <c r="Q170" s="221">
        <v>0</v>
      </c>
      <c r="R170" s="221">
        <f>Q170*H170</f>
        <v>0</v>
      </c>
      <c r="S170" s="221">
        <v>0</v>
      </c>
      <c r="T170" s="222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3" t="s">
        <v>132</v>
      </c>
      <c r="AT170" s="223" t="s">
        <v>129</v>
      </c>
      <c r="AU170" s="223" t="s">
        <v>85</v>
      </c>
      <c r="AY170" s="14" t="s">
        <v>118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4" t="s">
        <v>83</v>
      </c>
      <c r="BK170" s="224">
        <f>ROUND(I170*H170,2)</f>
        <v>0</v>
      </c>
      <c r="BL170" s="14" t="s">
        <v>132</v>
      </c>
      <c r="BM170" s="223" t="s">
        <v>218</v>
      </c>
    </row>
    <row r="171" s="2" customFormat="1">
      <c r="A171" s="35"/>
      <c r="B171" s="36"/>
      <c r="C171" s="37"/>
      <c r="D171" s="225" t="s">
        <v>128</v>
      </c>
      <c r="E171" s="37"/>
      <c r="F171" s="226" t="s">
        <v>216</v>
      </c>
      <c r="G171" s="37"/>
      <c r="H171" s="37"/>
      <c r="I171" s="227"/>
      <c r="J171" s="37"/>
      <c r="K171" s="37"/>
      <c r="L171" s="41"/>
      <c r="M171" s="228"/>
      <c r="N171" s="229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128</v>
      </c>
      <c r="AU171" s="14" t="s">
        <v>85</v>
      </c>
    </row>
    <row r="172" s="2" customFormat="1" ht="16.5" customHeight="1">
      <c r="A172" s="35"/>
      <c r="B172" s="36"/>
      <c r="C172" s="230" t="s">
        <v>219</v>
      </c>
      <c r="D172" s="230" t="s">
        <v>129</v>
      </c>
      <c r="E172" s="231" t="s">
        <v>220</v>
      </c>
      <c r="F172" s="232" t="s">
        <v>221</v>
      </c>
      <c r="G172" s="233" t="s">
        <v>217</v>
      </c>
      <c r="H172" s="234">
        <v>2382</v>
      </c>
      <c r="I172" s="235"/>
      <c r="J172" s="236">
        <f>ROUND(I172*H172,2)</f>
        <v>0</v>
      </c>
      <c r="K172" s="232" t="s">
        <v>125</v>
      </c>
      <c r="L172" s="41"/>
      <c r="M172" s="237" t="s">
        <v>1</v>
      </c>
      <c r="N172" s="238" t="s">
        <v>40</v>
      </c>
      <c r="O172" s="88"/>
      <c r="P172" s="221">
        <f>O172*H172</f>
        <v>0</v>
      </c>
      <c r="Q172" s="221">
        <v>0</v>
      </c>
      <c r="R172" s="221">
        <f>Q172*H172</f>
        <v>0</v>
      </c>
      <c r="S172" s="221">
        <v>0</v>
      </c>
      <c r="T172" s="222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3" t="s">
        <v>132</v>
      </c>
      <c r="AT172" s="223" t="s">
        <v>129</v>
      </c>
      <c r="AU172" s="223" t="s">
        <v>85</v>
      </c>
      <c r="AY172" s="14" t="s">
        <v>118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4" t="s">
        <v>83</v>
      </c>
      <c r="BK172" s="224">
        <f>ROUND(I172*H172,2)</f>
        <v>0</v>
      </c>
      <c r="BL172" s="14" t="s">
        <v>132</v>
      </c>
      <c r="BM172" s="223" t="s">
        <v>222</v>
      </c>
    </row>
    <row r="173" s="2" customFormat="1">
      <c r="A173" s="35"/>
      <c r="B173" s="36"/>
      <c r="C173" s="37"/>
      <c r="D173" s="225" t="s">
        <v>128</v>
      </c>
      <c r="E173" s="37"/>
      <c r="F173" s="226" t="s">
        <v>221</v>
      </c>
      <c r="G173" s="37"/>
      <c r="H173" s="37"/>
      <c r="I173" s="227"/>
      <c r="J173" s="37"/>
      <c r="K173" s="37"/>
      <c r="L173" s="41"/>
      <c r="M173" s="228"/>
      <c r="N173" s="229"/>
      <c r="O173" s="88"/>
      <c r="P173" s="88"/>
      <c r="Q173" s="88"/>
      <c r="R173" s="88"/>
      <c r="S173" s="88"/>
      <c r="T173" s="89"/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T173" s="14" t="s">
        <v>128</v>
      </c>
      <c r="AU173" s="14" t="s">
        <v>85</v>
      </c>
    </row>
    <row r="174" s="2" customFormat="1" ht="16.5" customHeight="1">
      <c r="A174" s="35"/>
      <c r="B174" s="36"/>
      <c r="C174" s="211" t="s">
        <v>223</v>
      </c>
      <c r="D174" s="211" t="s">
        <v>121</v>
      </c>
      <c r="E174" s="212" t="s">
        <v>224</v>
      </c>
      <c r="F174" s="213" t="s">
        <v>225</v>
      </c>
      <c r="G174" s="214" t="s">
        <v>147</v>
      </c>
      <c r="H174" s="215">
        <v>377</v>
      </c>
      <c r="I174" s="216"/>
      <c r="J174" s="217">
        <f>ROUND(I174*H174,2)</f>
        <v>0</v>
      </c>
      <c r="K174" s="213" t="s">
        <v>125</v>
      </c>
      <c r="L174" s="218"/>
      <c r="M174" s="219" t="s">
        <v>1</v>
      </c>
      <c r="N174" s="220" t="s">
        <v>40</v>
      </c>
      <c r="O174" s="88"/>
      <c r="P174" s="221">
        <f>O174*H174</f>
        <v>0</v>
      </c>
      <c r="Q174" s="221">
        <v>0</v>
      </c>
      <c r="R174" s="221">
        <f>Q174*H174</f>
        <v>0</v>
      </c>
      <c r="S174" s="221">
        <v>0</v>
      </c>
      <c r="T174" s="222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3" t="s">
        <v>126</v>
      </c>
      <c r="AT174" s="223" t="s">
        <v>121</v>
      </c>
      <c r="AU174" s="223" t="s">
        <v>85</v>
      </c>
      <c r="AY174" s="14" t="s">
        <v>118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4" t="s">
        <v>83</v>
      </c>
      <c r="BK174" s="224">
        <f>ROUND(I174*H174,2)</f>
        <v>0</v>
      </c>
      <c r="BL174" s="14" t="s">
        <v>126</v>
      </c>
      <c r="BM174" s="223" t="s">
        <v>226</v>
      </c>
    </row>
    <row r="175" s="2" customFormat="1">
      <c r="A175" s="35"/>
      <c r="B175" s="36"/>
      <c r="C175" s="37"/>
      <c r="D175" s="225" t="s">
        <v>128</v>
      </c>
      <c r="E175" s="37"/>
      <c r="F175" s="226" t="s">
        <v>225</v>
      </c>
      <c r="G175" s="37"/>
      <c r="H175" s="37"/>
      <c r="I175" s="227"/>
      <c r="J175" s="37"/>
      <c r="K175" s="37"/>
      <c r="L175" s="41"/>
      <c r="M175" s="228"/>
      <c r="N175" s="229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128</v>
      </c>
      <c r="AU175" s="14" t="s">
        <v>85</v>
      </c>
    </row>
    <row r="176" s="2" customFormat="1" ht="16.5" customHeight="1">
      <c r="A176" s="35"/>
      <c r="B176" s="36"/>
      <c r="C176" s="230" t="s">
        <v>227</v>
      </c>
      <c r="D176" s="230" t="s">
        <v>129</v>
      </c>
      <c r="E176" s="231" t="s">
        <v>228</v>
      </c>
      <c r="F176" s="232" t="s">
        <v>229</v>
      </c>
      <c r="G176" s="233" t="s">
        <v>147</v>
      </c>
      <c r="H176" s="234">
        <v>377</v>
      </c>
      <c r="I176" s="235"/>
      <c r="J176" s="236">
        <f>ROUND(I176*H176,2)</f>
        <v>0</v>
      </c>
      <c r="K176" s="232" t="s">
        <v>125</v>
      </c>
      <c r="L176" s="41"/>
      <c r="M176" s="237" t="s">
        <v>1</v>
      </c>
      <c r="N176" s="238" t="s">
        <v>40</v>
      </c>
      <c r="O176" s="88"/>
      <c r="P176" s="221">
        <f>O176*H176</f>
        <v>0</v>
      </c>
      <c r="Q176" s="221">
        <v>0</v>
      </c>
      <c r="R176" s="221">
        <f>Q176*H176</f>
        <v>0</v>
      </c>
      <c r="S176" s="221">
        <v>0</v>
      </c>
      <c r="T176" s="222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3" t="s">
        <v>132</v>
      </c>
      <c r="AT176" s="223" t="s">
        <v>129</v>
      </c>
      <c r="AU176" s="223" t="s">
        <v>85</v>
      </c>
      <c r="AY176" s="14" t="s">
        <v>118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4" t="s">
        <v>83</v>
      </c>
      <c r="BK176" s="224">
        <f>ROUND(I176*H176,2)</f>
        <v>0</v>
      </c>
      <c r="BL176" s="14" t="s">
        <v>132</v>
      </c>
      <c r="BM176" s="223" t="s">
        <v>230</v>
      </c>
    </row>
    <row r="177" s="2" customFormat="1">
      <c r="A177" s="35"/>
      <c r="B177" s="36"/>
      <c r="C177" s="37"/>
      <c r="D177" s="225" t="s">
        <v>128</v>
      </c>
      <c r="E177" s="37"/>
      <c r="F177" s="226" t="s">
        <v>229</v>
      </c>
      <c r="G177" s="37"/>
      <c r="H177" s="37"/>
      <c r="I177" s="227"/>
      <c r="J177" s="37"/>
      <c r="K177" s="37"/>
      <c r="L177" s="41"/>
      <c r="M177" s="228"/>
      <c r="N177" s="229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128</v>
      </c>
      <c r="AU177" s="14" t="s">
        <v>85</v>
      </c>
    </row>
    <row r="178" s="2" customFormat="1" ht="16.5" customHeight="1">
      <c r="A178" s="35"/>
      <c r="B178" s="36"/>
      <c r="C178" s="230" t="s">
        <v>231</v>
      </c>
      <c r="D178" s="230" t="s">
        <v>129</v>
      </c>
      <c r="E178" s="231" t="s">
        <v>232</v>
      </c>
      <c r="F178" s="232" t="s">
        <v>233</v>
      </c>
      <c r="G178" s="233" t="s">
        <v>217</v>
      </c>
      <c r="H178" s="234">
        <v>2382</v>
      </c>
      <c r="I178" s="235"/>
      <c r="J178" s="236">
        <f>ROUND(I178*H178,2)</f>
        <v>0</v>
      </c>
      <c r="K178" s="232" t="s">
        <v>125</v>
      </c>
      <c r="L178" s="41"/>
      <c r="M178" s="237" t="s">
        <v>1</v>
      </c>
      <c r="N178" s="238" t="s">
        <v>40</v>
      </c>
      <c r="O178" s="88"/>
      <c r="P178" s="221">
        <f>O178*H178</f>
        <v>0</v>
      </c>
      <c r="Q178" s="221">
        <v>0</v>
      </c>
      <c r="R178" s="221">
        <f>Q178*H178</f>
        <v>0</v>
      </c>
      <c r="S178" s="221">
        <v>0</v>
      </c>
      <c r="T178" s="222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3" t="s">
        <v>132</v>
      </c>
      <c r="AT178" s="223" t="s">
        <v>129</v>
      </c>
      <c r="AU178" s="223" t="s">
        <v>85</v>
      </c>
      <c r="AY178" s="14" t="s">
        <v>118</v>
      </c>
      <c r="BE178" s="224">
        <f>IF(N178="základní",J178,0)</f>
        <v>0</v>
      </c>
      <c r="BF178" s="224">
        <f>IF(N178="snížená",J178,0)</f>
        <v>0</v>
      </c>
      <c r="BG178" s="224">
        <f>IF(N178="zákl. přenesená",J178,0)</f>
        <v>0</v>
      </c>
      <c r="BH178" s="224">
        <f>IF(N178="sníž. přenesená",J178,0)</f>
        <v>0</v>
      </c>
      <c r="BI178" s="224">
        <f>IF(N178="nulová",J178,0)</f>
        <v>0</v>
      </c>
      <c r="BJ178" s="14" t="s">
        <v>83</v>
      </c>
      <c r="BK178" s="224">
        <f>ROUND(I178*H178,2)</f>
        <v>0</v>
      </c>
      <c r="BL178" s="14" t="s">
        <v>132</v>
      </c>
      <c r="BM178" s="223" t="s">
        <v>234</v>
      </c>
    </row>
    <row r="179" s="2" customFormat="1">
      <c r="A179" s="35"/>
      <c r="B179" s="36"/>
      <c r="C179" s="37"/>
      <c r="D179" s="225" t="s">
        <v>128</v>
      </c>
      <c r="E179" s="37"/>
      <c r="F179" s="226" t="s">
        <v>233</v>
      </c>
      <c r="G179" s="37"/>
      <c r="H179" s="37"/>
      <c r="I179" s="227"/>
      <c r="J179" s="37"/>
      <c r="K179" s="37"/>
      <c r="L179" s="41"/>
      <c r="M179" s="228"/>
      <c r="N179" s="229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128</v>
      </c>
      <c r="AU179" s="14" t="s">
        <v>85</v>
      </c>
    </row>
    <row r="180" s="2" customFormat="1" ht="21.75" customHeight="1">
      <c r="A180" s="35"/>
      <c r="B180" s="36"/>
      <c r="C180" s="230" t="s">
        <v>235</v>
      </c>
      <c r="D180" s="230" t="s">
        <v>129</v>
      </c>
      <c r="E180" s="231" t="s">
        <v>236</v>
      </c>
      <c r="F180" s="232" t="s">
        <v>237</v>
      </c>
      <c r="G180" s="233" t="s">
        <v>147</v>
      </c>
      <c r="H180" s="234">
        <v>10</v>
      </c>
      <c r="I180" s="235"/>
      <c r="J180" s="236">
        <f>ROUND(I180*H180,2)</f>
        <v>0</v>
      </c>
      <c r="K180" s="232" t="s">
        <v>125</v>
      </c>
      <c r="L180" s="41"/>
      <c r="M180" s="237" t="s">
        <v>1</v>
      </c>
      <c r="N180" s="238" t="s">
        <v>40</v>
      </c>
      <c r="O180" s="88"/>
      <c r="P180" s="221">
        <f>O180*H180</f>
        <v>0</v>
      </c>
      <c r="Q180" s="221">
        <v>0</v>
      </c>
      <c r="R180" s="221">
        <f>Q180*H180</f>
        <v>0</v>
      </c>
      <c r="S180" s="221">
        <v>0</v>
      </c>
      <c r="T180" s="222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3" t="s">
        <v>132</v>
      </c>
      <c r="AT180" s="223" t="s">
        <v>129</v>
      </c>
      <c r="AU180" s="223" t="s">
        <v>85</v>
      </c>
      <c r="AY180" s="14" t="s">
        <v>118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4" t="s">
        <v>83</v>
      </c>
      <c r="BK180" s="224">
        <f>ROUND(I180*H180,2)</f>
        <v>0</v>
      </c>
      <c r="BL180" s="14" t="s">
        <v>132</v>
      </c>
      <c r="BM180" s="223" t="s">
        <v>238</v>
      </c>
    </row>
    <row r="181" s="2" customFormat="1">
      <c r="A181" s="35"/>
      <c r="B181" s="36"/>
      <c r="C181" s="37"/>
      <c r="D181" s="225" t="s">
        <v>128</v>
      </c>
      <c r="E181" s="37"/>
      <c r="F181" s="226" t="s">
        <v>237</v>
      </c>
      <c r="G181" s="37"/>
      <c r="H181" s="37"/>
      <c r="I181" s="227"/>
      <c r="J181" s="37"/>
      <c r="K181" s="37"/>
      <c r="L181" s="41"/>
      <c r="M181" s="228"/>
      <c r="N181" s="229"/>
      <c r="O181" s="88"/>
      <c r="P181" s="88"/>
      <c r="Q181" s="88"/>
      <c r="R181" s="88"/>
      <c r="S181" s="88"/>
      <c r="T181" s="89"/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T181" s="14" t="s">
        <v>128</v>
      </c>
      <c r="AU181" s="14" t="s">
        <v>85</v>
      </c>
    </row>
    <row r="182" s="2" customFormat="1" ht="16.5" customHeight="1">
      <c r="A182" s="35"/>
      <c r="B182" s="36"/>
      <c r="C182" s="230" t="s">
        <v>239</v>
      </c>
      <c r="D182" s="230" t="s">
        <v>129</v>
      </c>
      <c r="E182" s="231" t="s">
        <v>240</v>
      </c>
      <c r="F182" s="232" t="s">
        <v>241</v>
      </c>
      <c r="G182" s="233" t="s">
        <v>147</v>
      </c>
      <c r="H182" s="234">
        <v>16</v>
      </c>
      <c r="I182" s="235"/>
      <c r="J182" s="236">
        <f>ROUND(I182*H182,2)</f>
        <v>0</v>
      </c>
      <c r="K182" s="232" t="s">
        <v>125</v>
      </c>
      <c r="L182" s="41"/>
      <c r="M182" s="237" t="s">
        <v>1</v>
      </c>
      <c r="N182" s="238" t="s">
        <v>40</v>
      </c>
      <c r="O182" s="88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3" t="s">
        <v>132</v>
      </c>
      <c r="AT182" s="223" t="s">
        <v>129</v>
      </c>
      <c r="AU182" s="223" t="s">
        <v>85</v>
      </c>
      <c r="AY182" s="14" t="s">
        <v>118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4" t="s">
        <v>83</v>
      </c>
      <c r="BK182" s="224">
        <f>ROUND(I182*H182,2)</f>
        <v>0</v>
      </c>
      <c r="BL182" s="14" t="s">
        <v>132</v>
      </c>
      <c r="BM182" s="223" t="s">
        <v>242</v>
      </c>
    </row>
    <row r="183" s="2" customFormat="1">
      <c r="A183" s="35"/>
      <c r="B183" s="36"/>
      <c r="C183" s="37"/>
      <c r="D183" s="225" t="s">
        <v>128</v>
      </c>
      <c r="E183" s="37"/>
      <c r="F183" s="226" t="s">
        <v>241</v>
      </c>
      <c r="G183" s="37"/>
      <c r="H183" s="37"/>
      <c r="I183" s="227"/>
      <c r="J183" s="37"/>
      <c r="K183" s="37"/>
      <c r="L183" s="41"/>
      <c r="M183" s="228"/>
      <c r="N183" s="229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128</v>
      </c>
      <c r="AU183" s="14" t="s">
        <v>85</v>
      </c>
    </row>
    <row r="184" s="2" customFormat="1" ht="33" customHeight="1">
      <c r="A184" s="35"/>
      <c r="B184" s="36"/>
      <c r="C184" s="211" t="s">
        <v>243</v>
      </c>
      <c r="D184" s="211" t="s">
        <v>121</v>
      </c>
      <c r="E184" s="212" t="s">
        <v>244</v>
      </c>
      <c r="F184" s="213" t="s">
        <v>245</v>
      </c>
      <c r="G184" s="214" t="s">
        <v>147</v>
      </c>
      <c r="H184" s="215">
        <v>3</v>
      </c>
      <c r="I184" s="216"/>
      <c r="J184" s="217">
        <f>ROUND(I184*H184,2)</f>
        <v>0</v>
      </c>
      <c r="K184" s="213" t="s">
        <v>125</v>
      </c>
      <c r="L184" s="218"/>
      <c r="M184" s="219" t="s">
        <v>1</v>
      </c>
      <c r="N184" s="220" t="s">
        <v>40</v>
      </c>
      <c r="O184" s="88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3" t="s">
        <v>148</v>
      </c>
      <c r="AT184" s="223" t="s">
        <v>121</v>
      </c>
      <c r="AU184" s="223" t="s">
        <v>85</v>
      </c>
      <c r="AY184" s="14" t="s">
        <v>118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4" t="s">
        <v>83</v>
      </c>
      <c r="BK184" s="224">
        <f>ROUND(I184*H184,2)</f>
        <v>0</v>
      </c>
      <c r="BL184" s="14" t="s">
        <v>132</v>
      </c>
      <c r="BM184" s="223" t="s">
        <v>246</v>
      </c>
    </row>
    <row r="185" s="2" customFormat="1">
      <c r="A185" s="35"/>
      <c r="B185" s="36"/>
      <c r="C185" s="37"/>
      <c r="D185" s="225" t="s">
        <v>128</v>
      </c>
      <c r="E185" s="37"/>
      <c r="F185" s="226" t="s">
        <v>245</v>
      </c>
      <c r="G185" s="37"/>
      <c r="H185" s="37"/>
      <c r="I185" s="227"/>
      <c r="J185" s="37"/>
      <c r="K185" s="37"/>
      <c r="L185" s="41"/>
      <c r="M185" s="228"/>
      <c r="N185" s="229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128</v>
      </c>
      <c r="AU185" s="14" t="s">
        <v>85</v>
      </c>
    </row>
    <row r="186" s="2" customFormat="1" ht="16.5" customHeight="1">
      <c r="A186" s="35"/>
      <c r="B186" s="36"/>
      <c r="C186" s="230" t="s">
        <v>247</v>
      </c>
      <c r="D186" s="230" t="s">
        <v>129</v>
      </c>
      <c r="E186" s="231" t="s">
        <v>248</v>
      </c>
      <c r="F186" s="232" t="s">
        <v>249</v>
      </c>
      <c r="G186" s="233" t="s">
        <v>147</v>
      </c>
      <c r="H186" s="234">
        <v>3</v>
      </c>
      <c r="I186" s="235"/>
      <c r="J186" s="236">
        <f>ROUND(I186*H186,2)</f>
        <v>0</v>
      </c>
      <c r="K186" s="232" t="s">
        <v>125</v>
      </c>
      <c r="L186" s="41"/>
      <c r="M186" s="237" t="s">
        <v>1</v>
      </c>
      <c r="N186" s="238" t="s">
        <v>40</v>
      </c>
      <c r="O186" s="88"/>
      <c r="P186" s="221">
        <f>O186*H186</f>
        <v>0</v>
      </c>
      <c r="Q186" s="221">
        <v>0</v>
      </c>
      <c r="R186" s="221">
        <f>Q186*H186</f>
        <v>0</v>
      </c>
      <c r="S186" s="221">
        <v>0</v>
      </c>
      <c r="T186" s="222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3" t="s">
        <v>132</v>
      </c>
      <c r="AT186" s="223" t="s">
        <v>129</v>
      </c>
      <c r="AU186" s="223" t="s">
        <v>85</v>
      </c>
      <c r="AY186" s="14" t="s">
        <v>118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4" t="s">
        <v>83</v>
      </c>
      <c r="BK186" s="224">
        <f>ROUND(I186*H186,2)</f>
        <v>0</v>
      </c>
      <c r="BL186" s="14" t="s">
        <v>132</v>
      </c>
      <c r="BM186" s="223" t="s">
        <v>250</v>
      </c>
    </row>
    <row r="187" s="2" customFormat="1">
      <c r="A187" s="35"/>
      <c r="B187" s="36"/>
      <c r="C187" s="37"/>
      <c r="D187" s="225" t="s">
        <v>128</v>
      </c>
      <c r="E187" s="37"/>
      <c r="F187" s="226" t="s">
        <v>249</v>
      </c>
      <c r="G187" s="37"/>
      <c r="H187" s="37"/>
      <c r="I187" s="227"/>
      <c r="J187" s="37"/>
      <c r="K187" s="37"/>
      <c r="L187" s="41"/>
      <c r="M187" s="228"/>
      <c r="N187" s="229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128</v>
      </c>
      <c r="AU187" s="14" t="s">
        <v>85</v>
      </c>
    </row>
    <row r="188" s="2" customFormat="1" ht="33" customHeight="1">
      <c r="A188" s="35"/>
      <c r="B188" s="36"/>
      <c r="C188" s="230" t="s">
        <v>251</v>
      </c>
      <c r="D188" s="230" t="s">
        <v>129</v>
      </c>
      <c r="E188" s="231" t="s">
        <v>252</v>
      </c>
      <c r="F188" s="232" t="s">
        <v>253</v>
      </c>
      <c r="G188" s="233" t="s">
        <v>147</v>
      </c>
      <c r="H188" s="234">
        <v>5</v>
      </c>
      <c r="I188" s="235"/>
      <c r="J188" s="236">
        <f>ROUND(I188*H188,2)</f>
        <v>0</v>
      </c>
      <c r="K188" s="232" t="s">
        <v>125</v>
      </c>
      <c r="L188" s="41"/>
      <c r="M188" s="237" t="s">
        <v>1</v>
      </c>
      <c r="N188" s="238" t="s">
        <v>40</v>
      </c>
      <c r="O188" s="88"/>
      <c r="P188" s="221">
        <f>O188*H188</f>
        <v>0</v>
      </c>
      <c r="Q188" s="221">
        <v>0</v>
      </c>
      <c r="R188" s="221">
        <f>Q188*H188</f>
        <v>0</v>
      </c>
      <c r="S188" s="221">
        <v>0</v>
      </c>
      <c r="T188" s="222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3" t="s">
        <v>132</v>
      </c>
      <c r="AT188" s="223" t="s">
        <v>129</v>
      </c>
      <c r="AU188" s="223" t="s">
        <v>85</v>
      </c>
      <c r="AY188" s="14" t="s">
        <v>118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4" t="s">
        <v>83</v>
      </c>
      <c r="BK188" s="224">
        <f>ROUND(I188*H188,2)</f>
        <v>0</v>
      </c>
      <c r="BL188" s="14" t="s">
        <v>132</v>
      </c>
      <c r="BM188" s="223" t="s">
        <v>254</v>
      </c>
    </row>
    <row r="189" s="2" customFormat="1">
      <c r="A189" s="35"/>
      <c r="B189" s="36"/>
      <c r="C189" s="37"/>
      <c r="D189" s="225" t="s">
        <v>128</v>
      </c>
      <c r="E189" s="37"/>
      <c r="F189" s="226" t="s">
        <v>253</v>
      </c>
      <c r="G189" s="37"/>
      <c r="H189" s="37"/>
      <c r="I189" s="227"/>
      <c r="J189" s="37"/>
      <c r="K189" s="37"/>
      <c r="L189" s="41"/>
      <c r="M189" s="228"/>
      <c r="N189" s="229"/>
      <c r="O189" s="88"/>
      <c r="P189" s="88"/>
      <c r="Q189" s="88"/>
      <c r="R189" s="88"/>
      <c r="S189" s="88"/>
      <c r="T189" s="89"/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T189" s="14" t="s">
        <v>128</v>
      </c>
      <c r="AU189" s="14" t="s">
        <v>85</v>
      </c>
    </row>
    <row r="190" s="2" customFormat="1">
      <c r="A190" s="35"/>
      <c r="B190" s="36"/>
      <c r="C190" s="230" t="s">
        <v>255</v>
      </c>
      <c r="D190" s="230" t="s">
        <v>129</v>
      </c>
      <c r="E190" s="231" t="s">
        <v>256</v>
      </c>
      <c r="F190" s="232" t="s">
        <v>257</v>
      </c>
      <c r="G190" s="233" t="s">
        <v>147</v>
      </c>
      <c r="H190" s="234">
        <v>6</v>
      </c>
      <c r="I190" s="235"/>
      <c r="J190" s="236">
        <f>ROUND(I190*H190,2)</f>
        <v>0</v>
      </c>
      <c r="K190" s="232" t="s">
        <v>125</v>
      </c>
      <c r="L190" s="41"/>
      <c r="M190" s="237" t="s">
        <v>1</v>
      </c>
      <c r="N190" s="238" t="s">
        <v>40</v>
      </c>
      <c r="O190" s="88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3" t="s">
        <v>132</v>
      </c>
      <c r="AT190" s="223" t="s">
        <v>129</v>
      </c>
      <c r="AU190" s="223" t="s">
        <v>85</v>
      </c>
      <c r="AY190" s="14" t="s">
        <v>118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4" t="s">
        <v>83</v>
      </c>
      <c r="BK190" s="224">
        <f>ROUND(I190*H190,2)</f>
        <v>0</v>
      </c>
      <c r="BL190" s="14" t="s">
        <v>132</v>
      </c>
      <c r="BM190" s="223" t="s">
        <v>258</v>
      </c>
    </row>
    <row r="191" s="2" customFormat="1">
      <c r="A191" s="35"/>
      <c r="B191" s="36"/>
      <c r="C191" s="37"/>
      <c r="D191" s="225" t="s">
        <v>128</v>
      </c>
      <c r="E191" s="37"/>
      <c r="F191" s="226" t="s">
        <v>257</v>
      </c>
      <c r="G191" s="37"/>
      <c r="H191" s="37"/>
      <c r="I191" s="227"/>
      <c r="J191" s="37"/>
      <c r="K191" s="37"/>
      <c r="L191" s="41"/>
      <c r="M191" s="228"/>
      <c r="N191" s="229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128</v>
      </c>
      <c r="AU191" s="14" t="s">
        <v>85</v>
      </c>
    </row>
    <row r="192" s="2" customFormat="1">
      <c r="A192" s="35"/>
      <c r="B192" s="36"/>
      <c r="C192" s="230" t="s">
        <v>259</v>
      </c>
      <c r="D192" s="230" t="s">
        <v>129</v>
      </c>
      <c r="E192" s="231" t="s">
        <v>260</v>
      </c>
      <c r="F192" s="232" t="s">
        <v>261</v>
      </c>
      <c r="G192" s="233" t="s">
        <v>147</v>
      </c>
      <c r="H192" s="234">
        <v>5</v>
      </c>
      <c r="I192" s="235"/>
      <c r="J192" s="236">
        <f>ROUND(I192*H192,2)</f>
        <v>0</v>
      </c>
      <c r="K192" s="232" t="s">
        <v>125</v>
      </c>
      <c r="L192" s="41"/>
      <c r="M192" s="237" t="s">
        <v>1</v>
      </c>
      <c r="N192" s="238" t="s">
        <v>40</v>
      </c>
      <c r="O192" s="88"/>
      <c r="P192" s="221">
        <f>O192*H192</f>
        <v>0</v>
      </c>
      <c r="Q192" s="221">
        <v>0</v>
      </c>
      <c r="R192" s="221">
        <f>Q192*H192</f>
        <v>0</v>
      </c>
      <c r="S192" s="221">
        <v>0</v>
      </c>
      <c r="T192" s="222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3" t="s">
        <v>132</v>
      </c>
      <c r="AT192" s="223" t="s">
        <v>129</v>
      </c>
      <c r="AU192" s="223" t="s">
        <v>85</v>
      </c>
      <c r="AY192" s="14" t="s">
        <v>118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4" t="s">
        <v>83</v>
      </c>
      <c r="BK192" s="224">
        <f>ROUND(I192*H192,2)</f>
        <v>0</v>
      </c>
      <c r="BL192" s="14" t="s">
        <v>132</v>
      </c>
      <c r="BM192" s="223" t="s">
        <v>262</v>
      </c>
    </row>
    <row r="193" s="2" customFormat="1">
      <c r="A193" s="35"/>
      <c r="B193" s="36"/>
      <c r="C193" s="37"/>
      <c r="D193" s="225" t="s">
        <v>128</v>
      </c>
      <c r="E193" s="37"/>
      <c r="F193" s="226" t="s">
        <v>261</v>
      </c>
      <c r="G193" s="37"/>
      <c r="H193" s="37"/>
      <c r="I193" s="227"/>
      <c r="J193" s="37"/>
      <c r="K193" s="37"/>
      <c r="L193" s="41"/>
      <c r="M193" s="228"/>
      <c r="N193" s="229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128</v>
      </c>
      <c r="AU193" s="14" t="s">
        <v>85</v>
      </c>
    </row>
    <row r="194" s="2" customFormat="1">
      <c r="A194" s="35"/>
      <c r="B194" s="36"/>
      <c r="C194" s="230" t="s">
        <v>263</v>
      </c>
      <c r="D194" s="230" t="s">
        <v>129</v>
      </c>
      <c r="E194" s="231" t="s">
        <v>264</v>
      </c>
      <c r="F194" s="232" t="s">
        <v>265</v>
      </c>
      <c r="G194" s="233" t="s">
        <v>147</v>
      </c>
      <c r="H194" s="234">
        <v>1</v>
      </c>
      <c r="I194" s="235"/>
      <c r="J194" s="236">
        <f>ROUND(I194*H194,2)</f>
        <v>0</v>
      </c>
      <c r="K194" s="232" t="s">
        <v>125</v>
      </c>
      <c r="L194" s="41"/>
      <c r="M194" s="237" t="s">
        <v>1</v>
      </c>
      <c r="N194" s="238" t="s">
        <v>40</v>
      </c>
      <c r="O194" s="88"/>
      <c r="P194" s="221">
        <f>O194*H194</f>
        <v>0</v>
      </c>
      <c r="Q194" s="221">
        <v>0</v>
      </c>
      <c r="R194" s="221">
        <f>Q194*H194</f>
        <v>0</v>
      </c>
      <c r="S194" s="221">
        <v>0</v>
      </c>
      <c r="T194" s="222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3" t="s">
        <v>132</v>
      </c>
      <c r="AT194" s="223" t="s">
        <v>129</v>
      </c>
      <c r="AU194" s="223" t="s">
        <v>85</v>
      </c>
      <c r="AY194" s="14" t="s">
        <v>118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4" t="s">
        <v>83</v>
      </c>
      <c r="BK194" s="224">
        <f>ROUND(I194*H194,2)</f>
        <v>0</v>
      </c>
      <c r="BL194" s="14" t="s">
        <v>132</v>
      </c>
      <c r="BM194" s="223" t="s">
        <v>266</v>
      </c>
    </row>
    <row r="195" s="2" customFormat="1">
      <c r="A195" s="35"/>
      <c r="B195" s="36"/>
      <c r="C195" s="37"/>
      <c r="D195" s="225" t="s">
        <v>128</v>
      </c>
      <c r="E195" s="37"/>
      <c r="F195" s="226" t="s">
        <v>265</v>
      </c>
      <c r="G195" s="37"/>
      <c r="H195" s="37"/>
      <c r="I195" s="227"/>
      <c r="J195" s="37"/>
      <c r="K195" s="37"/>
      <c r="L195" s="41"/>
      <c r="M195" s="228"/>
      <c r="N195" s="229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128</v>
      </c>
      <c r="AU195" s="14" t="s">
        <v>85</v>
      </c>
    </row>
    <row r="196" s="2" customFormat="1">
      <c r="A196" s="35"/>
      <c r="B196" s="36"/>
      <c r="C196" s="230" t="s">
        <v>267</v>
      </c>
      <c r="D196" s="230" t="s">
        <v>129</v>
      </c>
      <c r="E196" s="231" t="s">
        <v>268</v>
      </c>
      <c r="F196" s="232" t="s">
        <v>269</v>
      </c>
      <c r="G196" s="233" t="s">
        <v>147</v>
      </c>
      <c r="H196" s="234">
        <v>7</v>
      </c>
      <c r="I196" s="235"/>
      <c r="J196" s="236">
        <f>ROUND(I196*H196,2)</f>
        <v>0</v>
      </c>
      <c r="K196" s="232" t="s">
        <v>125</v>
      </c>
      <c r="L196" s="41"/>
      <c r="M196" s="237" t="s">
        <v>1</v>
      </c>
      <c r="N196" s="238" t="s">
        <v>40</v>
      </c>
      <c r="O196" s="88"/>
      <c r="P196" s="221">
        <f>O196*H196</f>
        <v>0</v>
      </c>
      <c r="Q196" s="221">
        <v>0</v>
      </c>
      <c r="R196" s="221">
        <f>Q196*H196</f>
        <v>0</v>
      </c>
      <c r="S196" s="221">
        <v>0</v>
      </c>
      <c r="T196" s="222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3" t="s">
        <v>132</v>
      </c>
      <c r="AT196" s="223" t="s">
        <v>129</v>
      </c>
      <c r="AU196" s="223" t="s">
        <v>85</v>
      </c>
      <c r="AY196" s="14" t="s">
        <v>118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4" t="s">
        <v>83</v>
      </c>
      <c r="BK196" s="224">
        <f>ROUND(I196*H196,2)</f>
        <v>0</v>
      </c>
      <c r="BL196" s="14" t="s">
        <v>132</v>
      </c>
      <c r="BM196" s="223" t="s">
        <v>270</v>
      </c>
    </row>
    <row r="197" s="2" customFormat="1">
      <c r="A197" s="35"/>
      <c r="B197" s="36"/>
      <c r="C197" s="37"/>
      <c r="D197" s="225" t="s">
        <v>128</v>
      </c>
      <c r="E197" s="37"/>
      <c r="F197" s="226" t="s">
        <v>269</v>
      </c>
      <c r="G197" s="37"/>
      <c r="H197" s="37"/>
      <c r="I197" s="227"/>
      <c r="J197" s="37"/>
      <c r="K197" s="37"/>
      <c r="L197" s="41"/>
      <c r="M197" s="228"/>
      <c r="N197" s="229"/>
      <c r="O197" s="88"/>
      <c r="P197" s="88"/>
      <c r="Q197" s="88"/>
      <c r="R197" s="88"/>
      <c r="S197" s="88"/>
      <c r="T197" s="89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4" t="s">
        <v>128</v>
      </c>
      <c r="AU197" s="14" t="s">
        <v>85</v>
      </c>
    </row>
    <row r="198" s="2" customFormat="1" ht="21.75" customHeight="1">
      <c r="A198" s="35"/>
      <c r="B198" s="36"/>
      <c r="C198" s="230" t="s">
        <v>271</v>
      </c>
      <c r="D198" s="230" t="s">
        <v>129</v>
      </c>
      <c r="E198" s="231" t="s">
        <v>272</v>
      </c>
      <c r="F198" s="232" t="s">
        <v>273</v>
      </c>
      <c r="G198" s="233" t="s">
        <v>147</v>
      </c>
      <c r="H198" s="234">
        <v>2</v>
      </c>
      <c r="I198" s="235"/>
      <c r="J198" s="236">
        <f>ROUND(I198*H198,2)</f>
        <v>0</v>
      </c>
      <c r="K198" s="232" t="s">
        <v>125</v>
      </c>
      <c r="L198" s="41"/>
      <c r="M198" s="237" t="s">
        <v>1</v>
      </c>
      <c r="N198" s="238" t="s">
        <v>40</v>
      </c>
      <c r="O198" s="88"/>
      <c r="P198" s="221">
        <f>O198*H198</f>
        <v>0</v>
      </c>
      <c r="Q198" s="221">
        <v>0</v>
      </c>
      <c r="R198" s="221">
        <f>Q198*H198</f>
        <v>0</v>
      </c>
      <c r="S198" s="221">
        <v>0</v>
      </c>
      <c r="T198" s="222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3" t="s">
        <v>132</v>
      </c>
      <c r="AT198" s="223" t="s">
        <v>129</v>
      </c>
      <c r="AU198" s="223" t="s">
        <v>85</v>
      </c>
      <c r="AY198" s="14" t="s">
        <v>118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4" t="s">
        <v>83</v>
      </c>
      <c r="BK198" s="224">
        <f>ROUND(I198*H198,2)</f>
        <v>0</v>
      </c>
      <c r="BL198" s="14" t="s">
        <v>132</v>
      </c>
      <c r="BM198" s="223" t="s">
        <v>274</v>
      </c>
    </row>
    <row r="199" s="2" customFormat="1">
      <c r="A199" s="35"/>
      <c r="B199" s="36"/>
      <c r="C199" s="37"/>
      <c r="D199" s="225" t="s">
        <v>128</v>
      </c>
      <c r="E199" s="37"/>
      <c r="F199" s="226" t="s">
        <v>273</v>
      </c>
      <c r="G199" s="37"/>
      <c r="H199" s="37"/>
      <c r="I199" s="227"/>
      <c r="J199" s="37"/>
      <c r="K199" s="37"/>
      <c r="L199" s="41"/>
      <c r="M199" s="228"/>
      <c r="N199" s="229"/>
      <c r="O199" s="88"/>
      <c r="P199" s="88"/>
      <c r="Q199" s="88"/>
      <c r="R199" s="88"/>
      <c r="S199" s="88"/>
      <c r="T199" s="89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128</v>
      </c>
      <c r="AU199" s="14" t="s">
        <v>85</v>
      </c>
    </row>
    <row r="200" s="2" customFormat="1">
      <c r="A200" s="35"/>
      <c r="B200" s="36"/>
      <c r="C200" s="230" t="s">
        <v>275</v>
      </c>
      <c r="D200" s="230" t="s">
        <v>129</v>
      </c>
      <c r="E200" s="231" t="s">
        <v>276</v>
      </c>
      <c r="F200" s="232" t="s">
        <v>277</v>
      </c>
      <c r="G200" s="233" t="s">
        <v>147</v>
      </c>
      <c r="H200" s="234">
        <v>2</v>
      </c>
      <c r="I200" s="235"/>
      <c r="J200" s="236">
        <f>ROUND(I200*H200,2)</f>
        <v>0</v>
      </c>
      <c r="K200" s="232" t="s">
        <v>125</v>
      </c>
      <c r="L200" s="41"/>
      <c r="M200" s="237" t="s">
        <v>1</v>
      </c>
      <c r="N200" s="238" t="s">
        <v>40</v>
      </c>
      <c r="O200" s="88"/>
      <c r="P200" s="221">
        <f>O200*H200</f>
        <v>0</v>
      </c>
      <c r="Q200" s="221">
        <v>0</v>
      </c>
      <c r="R200" s="221">
        <f>Q200*H200</f>
        <v>0</v>
      </c>
      <c r="S200" s="221">
        <v>0</v>
      </c>
      <c r="T200" s="222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3" t="s">
        <v>132</v>
      </c>
      <c r="AT200" s="223" t="s">
        <v>129</v>
      </c>
      <c r="AU200" s="223" t="s">
        <v>85</v>
      </c>
      <c r="AY200" s="14" t="s">
        <v>118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4" t="s">
        <v>83</v>
      </c>
      <c r="BK200" s="224">
        <f>ROUND(I200*H200,2)</f>
        <v>0</v>
      </c>
      <c r="BL200" s="14" t="s">
        <v>132</v>
      </c>
      <c r="BM200" s="223" t="s">
        <v>278</v>
      </c>
    </row>
    <row r="201" s="2" customFormat="1">
      <c r="A201" s="35"/>
      <c r="B201" s="36"/>
      <c r="C201" s="37"/>
      <c r="D201" s="225" t="s">
        <v>128</v>
      </c>
      <c r="E201" s="37"/>
      <c r="F201" s="226" t="s">
        <v>277</v>
      </c>
      <c r="G201" s="37"/>
      <c r="H201" s="37"/>
      <c r="I201" s="227"/>
      <c r="J201" s="37"/>
      <c r="K201" s="37"/>
      <c r="L201" s="41"/>
      <c r="M201" s="228"/>
      <c r="N201" s="229"/>
      <c r="O201" s="88"/>
      <c r="P201" s="88"/>
      <c r="Q201" s="88"/>
      <c r="R201" s="88"/>
      <c r="S201" s="88"/>
      <c r="T201" s="89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128</v>
      </c>
      <c r="AU201" s="14" t="s">
        <v>85</v>
      </c>
    </row>
    <row r="202" s="2" customFormat="1" ht="21.75" customHeight="1">
      <c r="A202" s="35"/>
      <c r="B202" s="36"/>
      <c r="C202" s="230" t="s">
        <v>279</v>
      </c>
      <c r="D202" s="230" t="s">
        <v>129</v>
      </c>
      <c r="E202" s="231" t="s">
        <v>280</v>
      </c>
      <c r="F202" s="232" t="s">
        <v>281</v>
      </c>
      <c r="G202" s="233" t="s">
        <v>147</v>
      </c>
      <c r="H202" s="234">
        <v>1</v>
      </c>
      <c r="I202" s="235"/>
      <c r="J202" s="236">
        <f>ROUND(I202*H202,2)</f>
        <v>0</v>
      </c>
      <c r="K202" s="232" t="s">
        <v>125</v>
      </c>
      <c r="L202" s="41"/>
      <c r="M202" s="237" t="s">
        <v>1</v>
      </c>
      <c r="N202" s="238" t="s">
        <v>40</v>
      </c>
      <c r="O202" s="88"/>
      <c r="P202" s="221">
        <f>O202*H202</f>
        <v>0</v>
      </c>
      <c r="Q202" s="221">
        <v>0</v>
      </c>
      <c r="R202" s="221">
        <f>Q202*H202</f>
        <v>0</v>
      </c>
      <c r="S202" s="221">
        <v>0</v>
      </c>
      <c r="T202" s="222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3" t="s">
        <v>132</v>
      </c>
      <c r="AT202" s="223" t="s">
        <v>129</v>
      </c>
      <c r="AU202" s="223" t="s">
        <v>85</v>
      </c>
      <c r="AY202" s="14" t="s">
        <v>118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4" t="s">
        <v>83</v>
      </c>
      <c r="BK202" s="224">
        <f>ROUND(I202*H202,2)</f>
        <v>0</v>
      </c>
      <c r="BL202" s="14" t="s">
        <v>132</v>
      </c>
      <c r="BM202" s="223" t="s">
        <v>282</v>
      </c>
    </row>
    <row r="203" s="2" customFormat="1">
      <c r="A203" s="35"/>
      <c r="B203" s="36"/>
      <c r="C203" s="37"/>
      <c r="D203" s="225" t="s">
        <v>128</v>
      </c>
      <c r="E203" s="37"/>
      <c r="F203" s="226" t="s">
        <v>281</v>
      </c>
      <c r="G203" s="37"/>
      <c r="H203" s="37"/>
      <c r="I203" s="227"/>
      <c r="J203" s="37"/>
      <c r="K203" s="37"/>
      <c r="L203" s="41"/>
      <c r="M203" s="228"/>
      <c r="N203" s="229"/>
      <c r="O203" s="88"/>
      <c r="P203" s="88"/>
      <c r="Q203" s="88"/>
      <c r="R203" s="88"/>
      <c r="S203" s="88"/>
      <c r="T203" s="89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128</v>
      </c>
      <c r="AU203" s="14" t="s">
        <v>85</v>
      </c>
    </row>
    <row r="204" s="2" customFormat="1">
      <c r="A204" s="35"/>
      <c r="B204" s="36"/>
      <c r="C204" s="211" t="s">
        <v>283</v>
      </c>
      <c r="D204" s="211" t="s">
        <v>121</v>
      </c>
      <c r="E204" s="212" t="s">
        <v>284</v>
      </c>
      <c r="F204" s="213" t="s">
        <v>285</v>
      </c>
      <c r="G204" s="214" t="s">
        <v>286</v>
      </c>
      <c r="H204" s="215">
        <v>102</v>
      </c>
      <c r="I204" s="216"/>
      <c r="J204" s="217">
        <f>ROUND(I204*H204,2)</f>
        <v>0</v>
      </c>
      <c r="K204" s="213" t="s">
        <v>125</v>
      </c>
      <c r="L204" s="218"/>
      <c r="M204" s="219" t="s">
        <v>1</v>
      </c>
      <c r="N204" s="220" t="s">
        <v>40</v>
      </c>
      <c r="O204" s="88"/>
      <c r="P204" s="221">
        <f>O204*H204</f>
        <v>0</v>
      </c>
      <c r="Q204" s="221">
        <v>0</v>
      </c>
      <c r="R204" s="221">
        <f>Q204*H204</f>
        <v>0</v>
      </c>
      <c r="S204" s="221">
        <v>0</v>
      </c>
      <c r="T204" s="222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3" t="s">
        <v>126</v>
      </c>
      <c r="AT204" s="223" t="s">
        <v>121</v>
      </c>
      <c r="AU204" s="223" t="s">
        <v>85</v>
      </c>
      <c r="AY204" s="14" t="s">
        <v>118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4" t="s">
        <v>83</v>
      </c>
      <c r="BK204" s="224">
        <f>ROUND(I204*H204,2)</f>
        <v>0</v>
      </c>
      <c r="BL204" s="14" t="s">
        <v>126</v>
      </c>
      <c r="BM204" s="223" t="s">
        <v>287</v>
      </c>
    </row>
    <row r="205" s="2" customFormat="1">
      <c r="A205" s="35"/>
      <c r="B205" s="36"/>
      <c r="C205" s="37"/>
      <c r="D205" s="225" t="s">
        <v>128</v>
      </c>
      <c r="E205" s="37"/>
      <c r="F205" s="226" t="s">
        <v>285</v>
      </c>
      <c r="G205" s="37"/>
      <c r="H205" s="37"/>
      <c r="I205" s="227"/>
      <c r="J205" s="37"/>
      <c r="K205" s="37"/>
      <c r="L205" s="41"/>
      <c r="M205" s="228"/>
      <c r="N205" s="229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128</v>
      </c>
      <c r="AU205" s="14" t="s">
        <v>85</v>
      </c>
    </row>
    <row r="206" s="2" customFormat="1">
      <c r="A206" s="35"/>
      <c r="B206" s="36"/>
      <c r="C206" s="230" t="s">
        <v>288</v>
      </c>
      <c r="D206" s="230" t="s">
        <v>129</v>
      </c>
      <c r="E206" s="231" t="s">
        <v>289</v>
      </c>
      <c r="F206" s="232" t="s">
        <v>290</v>
      </c>
      <c r="G206" s="233" t="s">
        <v>147</v>
      </c>
      <c r="H206" s="234">
        <v>30</v>
      </c>
      <c r="I206" s="235"/>
      <c r="J206" s="236">
        <f>ROUND(I206*H206,2)</f>
        <v>0</v>
      </c>
      <c r="K206" s="232" t="s">
        <v>125</v>
      </c>
      <c r="L206" s="41"/>
      <c r="M206" s="237" t="s">
        <v>1</v>
      </c>
      <c r="N206" s="238" t="s">
        <v>40</v>
      </c>
      <c r="O206" s="88"/>
      <c r="P206" s="221">
        <f>O206*H206</f>
        <v>0</v>
      </c>
      <c r="Q206" s="221">
        <v>0</v>
      </c>
      <c r="R206" s="221">
        <f>Q206*H206</f>
        <v>0</v>
      </c>
      <c r="S206" s="221">
        <v>0</v>
      </c>
      <c r="T206" s="222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3" t="s">
        <v>132</v>
      </c>
      <c r="AT206" s="223" t="s">
        <v>129</v>
      </c>
      <c r="AU206" s="223" t="s">
        <v>85</v>
      </c>
      <c r="AY206" s="14" t="s">
        <v>118</v>
      </c>
      <c r="BE206" s="224">
        <f>IF(N206="základní",J206,0)</f>
        <v>0</v>
      </c>
      <c r="BF206" s="224">
        <f>IF(N206="snížená",J206,0)</f>
        <v>0</v>
      </c>
      <c r="BG206" s="224">
        <f>IF(N206="zákl. přenesená",J206,0)</f>
        <v>0</v>
      </c>
      <c r="BH206" s="224">
        <f>IF(N206="sníž. přenesená",J206,0)</f>
        <v>0</v>
      </c>
      <c r="BI206" s="224">
        <f>IF(N206="nulová",J206,0)</f>
        <v>0</v>
      </c>
      <c r="BJ206" s="14" t="s">
        <v>83</v>
      </c>
      <c r="BK206" s="224">
        <f>ROUND(I206*H206,2)</f>
        <v>0</v>
      </c>
      <c r="BL206" s="14" t="s">
        <v>132</v>
      </c>
      <c r="BM206" s="223" t="s">
        <v>291</v>
      </c>
    </row>
    <row r="207" s="2" customFormat="1">
      <c r="A207" s="35"/>
      <c r="B207" s="36"/>
      <c r="C207" s="37"/>
      <c r="D207" s="225" t="s">
        <v>128</v>
      </c>
      <c r="E207" s="37"/>
      <c r="F207" s="226" t="s">
        <v>290</v>
      </c>
      <c r="G207" s="37"/>
      <c r="H207" s="37"/>
      <c r="I207" s="227"/>
      <c r="J207" s="37"/>
      <c r="K207" s="37"/>
      <c r="L207" s="41"/>
      <c r="M207" s="228"/>
      <c r="N207" s="229"/>
      <c r="O207" s="88"/>
      <c r="P207" s="88"/>
      <c r="Q207" s="88"/>
      <c r="R207" s="88"/>
      <c r="S207" s="88"/>
      <c r="T207" s="89"/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T207" s="14" t="s">
        <v>128</v>
      </c>
      <c r="AU207" s="14" t="s">
        <v>85</v>
      </c>
    </row>
    <row r="208" s="2" customFormat="1">
      <c r="A208" s="35"/>
      <c r="B208" s="36"/>
      <c r="C208" s="211" t="s">
        <v>292</v>
      </c>
      <c r="D208" s="211" t="s">
        <v>121</v>
      </c>
      <c r="E208" s="212" t="s">
        <v>293</v>
      </c>
      <c r="F208" s="213" t="s">
        <v>294</v>
      </c>
      <c r="G208" s="214" t="s">
        <v>147</v>
      </c>
      <c r="H208" s="215">
        <v>12</v>
      </c>
      <c r="I208" s="216"/>
      <c r="J208" s="217">
        <f>ROUND(I208*H208,2)</f>
        <v>0</v>
      </c>
      <c r="K208" s="213" t="s">
        <v>125</v>
      </c>
      <c r="L208" s="218"/>
      <c r="M208" s="219" t="s">
        <v>1</v>
      </c>
      <c r="N208" s="220" t="s">
        <v>40</v>
      </c>
      <c r="O208" s="88"/>
      <c r="P208" s="221">
        <f>O208*H208</f>
        <v>0</v>
      </c>
      <c r="Q208" s="221">
        <v>0</v>
      </c>
      <c r="R208" s="221">
        <f>Q208*H208</f>
        <v>0</v>
      </c>
      <c r="S208" s="221">
        <v>0</v>
      </c>
      <c r="T208" s="222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3" t="s">
        <v>126</v>
      </c>
      <c r="AT208" s="223" t="s">
        <v>121</v>
      </c>
      <c r="AU208" s="223" t="s">
        <v>85</v>
      </c>
      <c r="AY208" s="14" t="s">
        <v>118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4" t="s">
        <v>83</v>
      </c>
      <c r="BK208" s="224">
        <f>ROUND(I208*H208,2)</f>
        <v>0</v>
      </c>
      <c r="BL208" s="14" t="s">
        <v>126</v>
      </c>
      <c r="BM208" s="223" t="s">
        <v>295</v>
      </c>
    </row>
    <row r="209" s="2" customFormat="1">
      <c r="A209" s="35"/>
      <c r="B209" s="36"/>
      <c r="C209" s="37"/>
      <c r="D209" s="225" t="s">
        <v>128</v>
      </c>
      <c r="E209" s="37"/>
      <c r="F209" s="226" t="s">
        <v>294</v>
      </c>
      <c r="G209" s="37"/>
      <c r="H209" s="37"/>
      <c r="I209" s="227"/>
      <c r="J209" s="37"/>
      <c r="K209" s="37"/>
      <c r="L209" s="41"/>
      <c r="M209" s="228"/>
      <c r="N209" s="229"/>
      <c r="O209" s="88"/>
      <c r="P209" s="88"/>
      <c r="Q209" s="88"/>
      <c r="R209" s="88"/>
      <c r="S209" s="88"/>
      <c r="T209" s="89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128</v>
      </c>
      <c r="AU209" s="14" t="s">
        <v>85</v>
      </c>
    </row>
    <row r="210" s="2" customFormat="1" ht="21.75" customHeight="1">
      <c r="A210" s="35"/>
      <c r="B210" s="36"/>
      <c r="C210" s="230" t="s">
        <v>296</v>
      </c>
      <c r="D210" s="230" t="s">
        <v>129</v>
      </c>
      <c r="E210" s="231" t="s">
        <v>297</v>
      </c>
      <c r="F210" s="232" t="s">
        <v>298</v>
      </c>
      <c r="G210" s="233" t="s">
        <v>147</v>
      </c>
      <c r="H210" s="234">
        <v>12</v>
      </c>
      <c r="I210" s="235"/>
      <c r="J210" s="236">
        <f>ROUND(I210*H210,2)</f>
        <v>0</v>
      </c>
      <c r="K210" s="232" t="s">
        <v>125</v>
      </c>
      <c r="L210" s="41"/>
      <c r="M210" s="237" t="s">
        <v>1</v>
      </c>
      <c r="N210" s="238" t="s">
        <v>40</v>
      </c>
      <c r="O210" s="88"/>
      <c r="P210" s="221">
        <f>O210*H210</f>
        <v>0</v>
      </c>
      <c r="Q210" s="221">
        <v>0</v>
      </c>
      <c r="R210" s="221">
        <f>Q210*H210</f>
        <v>0</v>
      </c>
      <c r="S210" s="221">
        <v>0</v>
      </c>
      <c r="T210" s="222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3" t="s">
        <v>132</v>
      </c>
      <c r="AT210" s="223" t="s">
        <v>129</v>
      </c>
      <c r="AU210" s="223" t="s">
        <v>85</v>
      </c>
      <c r="AY210" s="14" t="s">
        <v>118</v>
      </c>
      <c r="BE210" s="224">
        <f>IF(N210="základní",J210,0)</f>
        <v>0</v>
      </c>
      <c r="BF210" s="224">
        <f>IF(N210="snížená",J210,0)</f>
        <v>0</v>
      </c>
      <c r="BG210" s="224">
        <f>IF(N210="zákl. přenesená",J210,0)</f>
        <v>0</v>
      </c>
      <c r="BH210" s="224">
        <f>IF(N210="sníž. přenesená",J210,0)</f>
        <v>0</v>
      </c>
      <c r="BI210" s="224">
        <f>IF(N210="nulová",J210,0)</f>
        <v>0</v>
      </c>
      <c r="BJ210" s="14" t="s">
        <v>83</v>
      </c>
      <c r="BK210" s="224">
        <f>ROUND(I210*H210,2)</f>
        <v>0</v>
      </c>
      <c r="BL210" s="14" t="s">
        <v>132</v>
      </c>
      <c r="BM210" s="223" t="s">
        <v>299</v>
      </c>
    </row>
    <row r="211" s="2" customFormat="1">
      <c r="A211" s="35"/>
      <c r="B211" s="36"/>
      <c r="C211" s="37"/>
      <c r="D211" s="225" t="s">
        <v>128</v>
      </c>
      <c r="E211" s="37"/>
      <c r="F211" s="226" t="s">
        <v>298</v>
      </c>
      <c r="G211" s="37"/>
      <c r="H211" s="37"/>
      <c r="I211" s="227"/>
      <c r="J211" s="37"/>
      <c r="K211" s="37"/>
      <c r="L211" s="41"/>
      <c r="M211" s="228"/>
      <c r="N211" s="229"/>
      <c r="O211" s="88"/>
      <c r="P211" s="88"/>
      <c r="Q211" s="88"/>
      <c r="R211" s="88"/>
      <c r="S211" s="88"/>
      <c r="T211" s="89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128</v>
      </c>
      <c r="AU211" s="14" t="s">
        <v>85</v>
      </c>
    </row>
    <row r="212" s="2" customFormat="1">
      <c r="A212" s="35"/>
      <c r="B212" s="36"/>
      <c r="C212" s="230" t="s">
        <v>300</v>
      </c>
      <c r="D212" s="230" t="s">
        <v>129</v>
      </c>
      <c r="E212" s="231" t="s">
        <v>159</v>
      </c>
      <c r="F212" s="232" t="s">
        <v>160</v>
      </c>
      <c r="G212" s="233" t="s">
        <v>161</v>
      </c>
      <c r="H212" s="234">
        <v>137</v>
      </c>
      <c r="I212" s="235"/>
      <c r="J212" s="236">
        <f>ROUND(I212*H212,2)</f>
        <v>0</v>
      </c>
      <c r="K212" s="232" t="s">
        <v>125</v>
      </c>
      <c r="L212" s="41"/>
      <c r="M212" s="237" t="s">
        <v>1</v>
      </c>
      <c r="N212" s="238" t="s">
        <v>40</v>
      </c>
      <c r="O212" s="88"/>
      <c r="P212" s="221">
        <f>O212*H212</f>
        <v>0</v>
      </c>
      <c r="Q212" s="221">
        <v>0</v>
      </c>
      <c r="R212" s="221">
        <f>Q212*H212</f>
        <v>0</v>
      </c>
      <c r="S212" s="221">
        <v>0</v>
      </c>
      <c r="T212" s="222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3" t="s">
        <v>132</v>
      </c>
      <c r="AT212" s="223" t="s">
        <v>129</v>
      </c>
      <c r="AU212" s="223" t="s">
        <v>85</v>
      </c>
      <c r="AY212" s="14" t="s">
        <v>118</v>
      </c>
      <c r="BE212" s="224">
        <f>IF(N212="základní",J212,0)</f>
        <v>0</v>
      </c>
      <c r="BF212" s="224">
        <f>IF(N212="snížená",J212,0)</f>
        <v>0</v>
      </c>
      <c r="BG212" s="224">
        <f>IF(N212="zákl. přenesená",J212,0)</f>
        <v>0</v>
      </c>
      <c r="BH212" s="224">
        <f>IF(N212="sníž. přenesená",J212,0)</f>
        <v>0</v>
      </c>
      <c r="BI212" s="224">
        <f>IF(N212="nulová",J212,0)</f>
        <v>0</v>
      </c>
      <c r="BJ212" s="14" t="s">
        <v>83</v>
      </c>
      <c r="BK212" s="224">
        <f>ROUND(I212*H212,2)</f>
        <v>0</v>
      </c>
      <c r="BL212" s="14" t="s">
        <v>132</v>
      </c>
      <c r="BM212" s="223" t="s">
        <v>301</v>
      </c>
    </row>
    <row r="213" s="2" customFormat="1">
      <c r="A213" s="35"/>
      <c r="B213" s="36"/>
      <c r="C213" s="37"/>
      <c r="D213" s="225" t="s">
        <v>128</v>
      </c>
      <c r="E213" s="37"/>
      <c r="F213" s="226" t="s">
        <v>163</v>
      </c>
      <c r="G213" s="37"/>
      <c r="H213" s="37"/>
      <c r="I213" s="227"/>
      <c r="J213" s="37"/>
      <c r="K213" s="37"/>
      <c r="L213" s="41"/>
      <c r="M213" s="228"/>
      <c r="N213" s="229"/>
      <c r="O213" s="88"/>
      <c r="P213" s="88"/>
      <c r="Q213" s="88"/>
      <c r="R213" s="88"/>
      <c r="S213" s="88"/>
      <c r="T213" s="89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4" t="s">
        <v>128</v>
      </c>
      <c r="AU213" s="14" t="s">
        <v>85</v>
      </c>
    </row>
    <row r="214" s="12" customFormat="1" ht="22.8" customHeight="1">
      <c r="A214" s="12"/>
      <c r="B214" s="195"/>
      <c r="C214" s="196"/>
      <c r="D214" s="197" t="s">
        <v>74</v>
      </c>
      <c r="E214" s="209" t="s">
        <v>302</v>
      </c>
      <c r="F214" s="209" t="s">
        <v>303</v>
      </c>
      <c r="G214" s="196"/>
      <c r="H214" s="196"/>
      <c r="I214" s="199"/>
      <c r="J214" s="210">
        <f>BK214</f>
        <v>0</v>
      </c>
      <c r="K214" s="196"/>
      <c r="L214" s="201"/>
      <c r="M214" s="202"/>
      <c r="N214" s="203"/>
      <c r="O214" s="203"/>
      <c r="P214" s="204">
        <f>SUM(P215:P222)</f>
        <v>0</v>
      </c>
      <c r="Q214" s="203"/>
      <c r="R214" s="204">
        <f>SUM(R215:R222)</f>
        <v>0</v>
      </c>
      <c r="S214" s="203"/>
      <c r="T214" s="205">
        <f>SUM(T215:T222)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6" t="s">
        <v>83</v>
      </c>
      <c r="AT214" s="207" t="s">
        <v>74</v>
      </c>
      <c r="AU214" s="207" t="s">
        <v>83</v>
      </c>
      <c r="AY214" s="206" t="s">
        <v>118</v>
      </c>
      <c r="BK214" s="208">
        <f>SUM(BK215:BK222)</f>
        <v>0</v>
      </c>
    </row>
    <row r="215" s="2" customFormat="1" ht="33" customHeight="1">
      <c r="A215" s="35"/>
      <c r="B215" s="36"/>
      <c r="C215" s="211" t="s">
        <v>304</v>
      </c>
      <c r="D215" s="211" t="s">
        <v>121</v>
      </c>
      <c r="E215" s="212" t="s">
        <v>305</v>
      </c>
      <c r="F215" s="213" t="s">
        <v>306</v>
      </c>
      <c r="G215" s="214" t="s">
        <v>147</v>
      </c>
      <c r="H215" s="215">
        <v>2</v>
      </c>
      <c r="I215" s="216"/>
      <c r="J215" s="217">
        <f>ROUND(I215*H215,2)</f>
        <v>0</v>
      </c>
      <c r="K215" s="213" t="s">
        <v>125</v>
      </c>
      <c r="L215" s="218"/>
      <c r="M215" s="219" t="s">
        <v>1</v>
      </c>
      <c r="N215" s="220" t="s">
        <v>40</v>
      </c>
      <c r="O215" s="88"/>
      <c r="P215" s="221">
        <f>O215*H215</f>
        <v>0</v>
      </c>
      <c r="Q215" s="221">
        <v>0</v>
      </c>
      <c r="R215" s="221">
        <f>Q215*H215</f>
        <v>0</v>
      </c>
      <c r="S215" s="221">
        <v>0</v>
      </c>
      <c r="T215" s="222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3" t="s">
        <v>126</v>
      </c>
      <c r="AT215" s="223" t="s">
        <v>121</v>
      </c>
      <c r="AU215" s="223" t="s">
        <v>85</v>
      </c>
      <c r="AY215" s="14" t="s">
        <v>118</v>
      </c>
      <c r="BE215" s="224">
        <f>IF(N215="základní",J215,0)</f>
        <v>0</v>
      </c>
      <c r="BF215" s="224">
        <f>IF(N215="snížená",J215,0)</f>
        <v>0</v>
      </c>
      <c r="BG215" s="224">
        <f>IF(N215="zákl. přenesená",J215,0)</f>
        <v>0</v>
      </c>
      <c r="BH215" s="224">
        <f>IF(N215="sníž. přenesená",J215,0)</f>
        <v>0</v>
      </c>
      <c r="BI215" s="224">
        <f>IF(N215="nulová",J215,0)</f>
        <v>0</v>
      </c>
      <c r="BJ215" s="14" t="s">
        <v>83</v>
      </c>
      <c r="BK215" s="224">
        <f>ROUND(I215*H215,2)</f>
        <v>0</v>
      </c>
      <c r="BL215" s="14" t="s">
        <v>126</v>
      </c>
      <c r="BM215" s="223" t="s">
        <v>307</v>
      </c>
    </row>
    <row r="216" s="2" customFormat="1">
      <c r="A216" s="35"/>
      <c r="B216" s="36"/>
      <c r="C216" s="37"/>
      <c r="D216" s="225" t="s">
        <v>128</v>
      </c>
      <c r="E216" s="37"/>
      <c r="F216" s="226" t="s">
        <v>306</v>
      </c>
      <c r="G216" s="37"/>
      <c r="H216" s="37"/>
      <c r="I216" s="227"/>
      <c r="J216" s="37"/>
      <c r="K216" s="37"/>
      <c r="L216" s="41"/>
      <c r="M216" s="228"/>
      <c r="N216" s="229"/>
      <c r="O216" s="88"/>
      <c r="P216" s="88"/>
      <c r="Q216" s="88"/>
      <c r="R216" s="88"/>
      <c r="S216" s="88"/>
      <c r="T216" s="89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4" t="s">
        <v>128</v>
      </c>
      <c r="AU216" s="14" t="s">
        <v>85</v>
      </c>
    </row>
    <row r="217" s="2" customFormat="1">
      <c r="A217" s="35"/>
      <c r="B217" s="36"/>
      <c r="C217" s="230" t="s">
        <v>308</v>
      </c>
      <c r="D217" s="230" t="s">
        <v>129</v>
      </c>
      <c r="E217" s="231" t="s">
        <v>309</v>
      </c>
      <c r="F217" s="232" t="s">
        <v>310</v>
      </c>
      <c r="G217" s="233" t="s">
        <v>147</v>
      </c>
      <c r="H217" s="234">
        <v>2</v>
      </c>
      <c r="I217" s="235"/>
      <c r="J217" s="236">
        <f>ROUND(I217*H217,2)</f>
        <v>0</v>
      </c>
      <c r="K217" s="232" t="s">
        <v>125</v>
      </c>
      <c r="L217" s="41"/>
      <c r="M217" s="237" t="s">
        <v>1</v>
      </c>
      <c r="N217" s="238" t="s">
        <v>40</v>
      </c>
      <c r="O217" s="88"/>
      <c r="P217" s="221">
        <f>O217*H217</f>
        <v>0</v>
      </c>
      <c r="Q217" s="221">
        <v>0</v>
      </c>
      <c r="R217" s="221">
        <f>Q217*H217</f>
        <v>0</v>
      </c>
      <c r="S217" s="221">
        <v>0</v>
      </c>
      <c r="T217" s="222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3" t="s">
        <v>139</v>
      </c>
      <c r="AT217" s="223" t="s">
        <v>129</v>
      </c>
      <c r="AU217" s="223" t="s">
        <v>85</v>
      </c>
      <c r="AY217" s="14" t="s">
        <v>118</v>
      </c>
      <c r="BE217" s="224">
        <f>IF(N217="základní",J217,0)</f>
        <v>0</v>
      </c>
      <c r="BF217" s="224">
        <f>IF(N217="snížená",J217,0)</f>
        <v>0</v>
      </c>
      <c r="BG217" s="224">
        <f>IF(N217="zákl. přenesená",J217,0)</f>
        <v>0</v>
      </c>
      <c r="BH217" s="224">
        <f>IF(N217="sníž. přenesená",J217,0)</f>
        <v>0</v>
      </c>
      <c r="BI217" s="224">
        <f>IF(N217="nulová",J217,0)</f>
        <v>0</v>
      </c>
      <c r="BJ217" s="14" t="s">
        <v>83</v>
      </c>
      <c r="BK217" s="224">
        <f>ROUND(I217*H217,2)</f>
        <v>0</v>
      </c>
      <c r="BL217" s="14" t="s">
        <v>139</v>
      </c>
      <c r="BM217" s="223" t="s">
        <v>311</v>
      </c>
    </row>
    <row r="218" s="2" customFormat="1">
      <c r="A218" s="35"/>
      <c r="B218" s="36"/>
      <c r="C218" s="37"/>
      <c r="D218" s="225" t="s">
        <v>128</v>
      </c>
      <c r="E218" s="37"/>
      <c r="F218" s="226" t="s">
        <v>310</v>
      </c>
      <c r="G218" s="37"/>
      <c r="H218" s="37"/>
      <c r="I218" s="227"/>
      <c r="J218" s="37"/>
      <c r="K218" s="37"/>
      <c r="L218" s="41"/>
      <c r="M218" s="228"/>
      <c r="N218" s="229"/>
      <c r="O218" s="88"/>
      <c r="P218" s="88"/>
      <c r="Q218" s="88"/>
      <c r="R218" s="88"/>
      <c r="S218" s="88"/>
      <c r="T218" s="89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128</v>
      </c>
      <c r="AU218" s="14" t="s">
        <v>85</v>
      </c>
    </row>
    <row r="219" s="2" customFormat="1">
      <c r="A219" s="35"/>
      <c r="B219" s="36"/>
      <c r="C219" s="230" t="s">
        <v>312</v>
      </c>
      <c r="D219" s="230" t="s">
        <v>129</v>
      </c>
      <c r="E219" s="231" t="s">
        <v>313</v>
      </c>
      <c r="F219" s="232" t="s">
        <v>314</v>
      </c>
      <c r="G219" s="233" t="s">
        <v>147</v>
      </c>
      <c r="H219" s="234">
        <v>7</v>
      </c>
      <c r="I219" s="235"/>
      <c r="J219" s="236">
        <f>ROUND(I219*H219,2)</f>
        <v>0</v>
      </c>
      <c r="K219" s="232" t="s">
        <v>125</v>
      </c>
      <c r="L219" s="41"/>
      <c r="M219" s="237" t="s">
        <v>1</v>
      </c>
      <c r="N219" s="238" t="s">
        <v>40</v>
      </c>
      <c r="O219" s="88"/>
      <c r="P219" s="221">
        <f>O219*H219</f>
        <v>0</v>
      </c>
      <c r="Q219" s="221">
        <v>0</v>
      </c>
      <c r="R219" s="221">
        <f>Q219*H219</f>
        <v>0</v>
      </c>
      <c r="S219" s="221">
        <v>0</v>
      </c>
      <c r="T219" s="222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3" t="s">
        <v>139</v>
      </c>
      <c r="AT219" s="223" t="s">
        <v>129</v>
      </c>
      <c r="AU219" s="223" t="s">
        <v>85</v>
      </c>
      <c r="AY219" s="14" t="s">
        <v>118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4" t="s">
        <v>83</v>
      </c>
      <c r="BK219" s="224">
        <f>ROUND(I219*H219,2)</f>
        <v>0</v>
      </c>
      <c r="BL219" s="14" t="s">
        <v>139</v>
      </c>
      <c r="BM219" s="223" t="s">
        <v>315</v>
      </c>
    </row>
    <row r="220" s="2" customFormat="1">
      <c r="A220" s="35"/>
      <c r="B220" s="36"/>
      <c r="C220" s="37"/>
      <c r="D220" s="225" t="s">
        <v>128</v>
      </c>
      <c r="E220" s="37"/>
      <c r="F220" s="226" t="s">
        <v>314</v>
      </c>
      <c r="G220" s="37"/>
      <c r="H220" s="37"/>
      <c r="I220" s="227"/>
      <c r="J220" s="37"/>
      <c r="K220" s="37"/>
      <c r="L220" s="41"/>
      <c r="M220" s="228"/>
      <c r="N220" s="229"/>
      <c r="O220" s="88"/>
      <c r="P220" s="88"/>
      <c r="Q220" s="88"/>
      <c r="R220" s="88"/>
      <c r="S220" s="88"/>
      <c r="T220" s="89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128</v>
      </c>
      <c r="AU220" s="14" t="s">
        <v>85</v>
      </c>
    </row>
    <row r="221" s="2" customFormat="1">
      <c r="A221" s="35"/>
      <c r="B221" s="36"/>
      <c r="C221" s="230" t="s">
        <v>316</v>
      </c>
      <c r="D221" s="230" t="s">
        <v>129</v>
      </c>
      <c r="E221" s="231" t="s">
        <v>159</v>
      </c>
      <c r="F221" s="232" t="s">
        <v>160</v>
      </c>
      <c r="G221" s="233" t="s">
        <v>161</v>
      </c>
      <c r="H221" s="234">
        <v>8</v>
      </c>
      <c r="I221" s="235"/>
      <c r="J221" s="236">
        <f>ROUND(I221*H221,2)</f>
        <v>0</v>
      </c>
      <c r="K221" s="232" t="s">
        <v>125</v>
      </c>
      <c r="L221" s="41"/>
      <c r="M221" s="237" t="s">
        <v>1</v>
      </c>
      <c r="N221" s="238" t="s">
        <v>40</v>
      </c>
      <c r="O221" s="88"/>
      <c r="P221" s="221">
        <f>O221*H221</f>
        <v>0</v>
      </c>
      <c r="Q221" s="221">
        <v>0</v>
      </c>
      <c r="R221" s="221">
        <f>Q221*H221</f>
        <v>0</v>
      </c>
      <c r="S221" s="221">
        <v>0</v>
      </c>
      <c r="T221" s="222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3" t="s">
        <v>139</v>
      </c>
      <c r="AT221" s="223" t="s">
        <v>129</v>
      </c>
      <c r="AU221" s="223" t="s">
        <v>85</v>
      </c>
      <c r="AY221" s="14" t="s">
        <v>118</v>
      </c>
      <c r="BE221" s="224">
        <f>IF(N221="základní",J221,0)</f>
        <v>0</v>
      </c>
      <c r="BF221" s="224">
        <f>IF(N221="snížená",J221,0)</f>
        <v>0</v>
      </c>
      <c r="BG221" s="224">
        <f>IF(N221="zákl. přenesená",J221,0)</f>
        <v>0</v>
      </c>
      <c r="BH221" s="224">
        <f>IF(N221="sníž. přenesená",J221,0)</f>
        <v>0</v>
      </c>
      <c r="BI221" s="224">
        <f>IF(N221="nulová",J221,0)</f>
        <v>0</v>
      </c>
      <c r="BJ221" s="14" t="s">
        <v>83</v>
      </c>
      <c r="BK221" s="224">
        <f>ROUND(I221*H221,2)</f>
        <v>0</v>
      </c>
      <c r="BL221" s="14" t="s">
        <v>139</v>
      </c>
      <c r="BM221" s="223" t="s">
        <v>317</v>
      </c>
    </row>
    <row r="222" s="2" customFormat="1">
      <c r="A222" s="35"/>
      <c r="B222" s="36"/>
      <c r="C222" s="37"/>
      <c r="D222" s="225" t="s">
        <v>128</v>
      </c>
      <c r="E222" s="37"/>
      <c r="F222" s="226" t="s">
        <v>163</v>
      </c>
      <c r="G222" s="37"/>
      <c r="H222" s="37"/>
      <c r="I222" s="227"/>
      <c r="J222" s="37"/>
      <c r="K222" s="37"/>
      <c r="L222" s="41"/>
      <c r="M222" s="228"/>
      <c r="N222" s="229"/>
      <c r="O222" s="88"/>
      <c r="P222" s="88"/>
      <c r="Q222" s="88"/>
      <c r="R222" s="88"/>
      <c r="S222" s="88"/>
      <c r="T222" s="89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4" t="s">
        <v>128</v>
      </c>
      <c r="AU222" s="14" t="s">
        <v>85</v>
      </c>
    </row>
    <row r="223" s="12" customFormat="1" ht="22.8" customHeight="1">
      <c r="A223" s="12"/>
      <c r="B223" s="195"/>
      <c r="C223" s="196"/>
      <c r="D223" s="197" t="s">
        <v>74</v>
      </c>
      <c r="E223" s="209" t="s">
        <v>318</v>
      </c>
      <c r="F223" s="209" t="s">
        <v>319</v>
      </c>
      <c r="G223" s="196"/>
      <c r="H223" s="196"/>
      <c r="I223" s="199"/>
      <c r="J223" s="210">
        <f>BK223</f>
        <v>0</v>
      </c>
      <c r="K223" s="196"/>
      <c r="L223" s="201"/>
      <c r="M223" s="202"/>
      <c r="N223" s="203"/>
      <c r="O223" s="203"/>
      <c r="P223" s="204">
        <f>SUM(P224:P247)</f>
        <v>0</v>
      </c>
      <c r="Q223" s="203"/>
      <c r="R223" s="204">
        <f>SUM(R224:R247)</f>
        <v>0</v>
      </c>
      <c r="S223" s="203"/>
      <c r="T223" s="205">
        <f>SUM(T224:T247)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6" t="s">
        <v>83</v>
      </c>
      <c r="AT223" s="207" t="s">
        <v>74</v>
      </c>
      <c r="AU223" s="207" t="s">
        <v>83</v>
      </c>
      <c r="AY223" s="206" t="s">
        <v>118</v>
      </c>
      <c r="BK223" s="208">
        <f>SUM(BK224:BK247)</f>
        <v>0</v>
      </c>
    </row>
    <row r="224" s="2" customFormat="1" ht="21.75" customHeight="1">
      <c r="A224" s="35"/>
      <c r="B224" s="36"/>
      <c r="C224" s="230" t="s">
        <v>320</v>
      </c>
      <c r="D224" s="230" t="s">
        <v>129</v>
      </c>
      <c r="E224" s="231" t="s">
        <v>321</v>
      </c>
      <c r="F224" s="232" t="s">
        <v>322</v>
      </c>
      <c r="G224" s="233" t="s">
        <v>147</v>
      </c>
      <c r="H224" s="234">
        <v>2</v>
      </c>
      <c r="I224" s="235"/>
      <c r="J224" s="236">
        <f>ROUND(I224*H224,2)</f>
        <v>0</v>
      </c>
      <c r="K224" s="232" t="s">
        <v>125</v>
      </c>
      <c r="L224" s="41"/>
      <c r="M224" s="237" t="s">
        <v>1</v>
      </c>
      <c r="N224" s="238" t="s">
        <v>40</v>
      </c>
      <c r="O224" s="88"/>
      <c r="P224" s="221">
        <f>O224*H224</f>
        <v>0</v>
      </c>
      <c r="Q224" s="221">
        <v>0</v>
      </c>
      <c r="R224" s="221">
        <f>Q224*H224</f>
        <v>0</v>
      </c>
      <c r="S224" s="221">
        <v>0</v>
      </c>
      <c r="T224" s="222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3" t="s">
        <v>139</v>
      </c>
      <c r="AT224" s="223" t="s">
        <v>129</v>
      </c>
      <c r="AU224" s="223" t="s">
        <v>85</v>
      </c>
      <c r="AY224" s="14" t="s">
        <v>118</v>
      </c>
      <c r="BE224" s="224">
        <f>IF(N224="základní",J224,0)</f>
        <v>0</v>
      </c>
      <c r="BF224" s="224">
        <f>IF(N224="snížená",J224,0)</f>
        <v>0</v>
      </c>
      <c r="BG224" s="224">
        <f>IF(N224="zákl. přenesená",J224,0)</f>
        <v>0</v>
      </c>
      <c r="BH224" s="224">
        <f>IF(N224="sníž. přenesená",J224,0)</f>
        <v>0</v>
      </c>
      <c r="BI224" s="224">
        <f>IF(N224="nulová",J224,0)</f>
        <v>0</v>
      </c>
      <c r="BJ224" s="14" t="s">
        <v>83</v>
      </c>
      <c r="BK224" s="224">
        <f>ROUND(I224*H224,2)</f>
        <v>0</v>
      </c>
      <c r="BL224" s="14" t="s">
        <v>139</v>
      </c>
      <c r="BM224" s="223" t="s">
        <v>323</v>
      </c>
    </row>
    <row r="225" s="2" customFormat="1">
      <c r="A225" s="35"/>
      <c r="B225" s="36"/>
      <c r="C225" s="37"/>
      <c r="D225" s="225" t="s">
        <v>128</v>
      </c>
      <c r="E225" s="37"/>
      <c r="F225" s="226" t="s">
        <v>324</v>
      </c>
      <c r="G225" s="37"/>
      <c r="H225" s="37"/>
      <c r="I225" s="227"/>
      <c r="J225" s="37"/>
      <c r="K225" s="37"/>
      <c r="L225" s="41"/>
      <c r="M225" s="228"/>
      <c r="N225" s="229"/>
      <c r="O225" s="88"/>
      <c r="P225" s="88"/>
      <c r="Q225" s="88"/>
      <c r="R225" s="88"/>
      <c r="S225" s="88"/>
      <c r="T225" s="89"/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T225" s="14" t="s">
        <v>128</v>
      </c>
      <c r="AU225" s="14" t="s">
        <v>85</v>
      </c>
    </row>
    <row r="226" s="2" customFormat="1">
      <c r="A226" s="35"/>
      <c r="B226" s="36"/>
      <c r="C226" s="230" t="s">
        <v>325</v>
      </c>
      <c r="D226" s="230" t="s">
        <v>129</v>
      </c>
      <c r="E226" s="231" t="s">
        <v>326</v>
      </c>
      <c r="F226" s="232" t="s">
        <v>327</v>
      </c>
      <c r="G226" s="233" t="s">
        <v>147</v>
      </c>
      <c r="H226" s="234">
        <v>2</v>
      </c>
      <c r="I226" s="235"/>
      <c r="J226" s="236">
        <f>ROUND(I226*H226,2)</f>
        <v>0</v>
      </c>
      <c r="K226" s="232" t="s">
        <v>125</v>
      </c>
      <c r="L226" s="41"/>
      <c r="M226" s="237" t="s">
        <v>1</v>
      </c>
      <c r="N226" s="238" t="s">
        <v>40</v>
      </c>
      <c r="O226" s="88"/>
      <c r="P226" s="221">
        <f>O226*H226</f>
        <v>0</v>
      </c>
      <c r="Q226" s="221">
        <v>0</v>
      </c>
      <c r="R226" s="221">
        <f>Q226*H226</f>
        <v>0</v>
      </c>
      <c r="S226" s="221">
        <v>0</v>
      </c>
      <c r="T226" s="222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3" t="s">
        <v>139</v>
      </c>
      <c r="AT226" s="223" t="s">
        <v>129</v>
      </c>
      <c r="AU226" s="223" t="s">
        <v>85</v>
      </c>
      <c r="AY226" s="14" t="s">
        <v>118</v>
      </c>
      <c r="BE226" s="224">
        <f>IF(N226="základní",J226,0)</f>
        <v>0</v>
      </c>
      <c r="BF226" s="224">
        <f>IF(N226="snížená",J226,0)</f>
        <v>0</v>
      </c>
      <c r="BG226" s="224">
        <f>IF(N226="zákl. přenesená",J226,0)</f>
        <v>0</v>
      </c>
      <c r="BH226" s="224">
        <f>IF(N226="sníž. přenesená",J226,0)</f>
        <v>0</v>
      </c>
      <c r="BI226" s="224">
        <f>IF(N226="nulová",J226,0)</f>
        <v>0</v>
      </c>
      <c r="BJ226" s="14" t="s">
        <v>83</v>
      </c>
      <c r="BK226" s="224">
        <f>ROUND(I226*H226,2)</f>
        <v>0</v>
      </c>
      <c r="BL226" s="14" t="s">
        <v>139</v>
      </c>
      <c r="BM226" s="223" t="s">
        <v>328</v>
      </c>
    </row>
    <row r="227" s="2" customFormat="1">
      <c r="A227" s="35"/>
      <c r="B227" s="36"/>
      <c r="C227" s="37"/>
      <c r="D227" s="225" t="s">
        <v>128</v>
      </c>
      <c r="E227" s="37"/>
      <c r="F227" s="226" t="s">
        <v>329</v>
      </c>
      <c r="G227" s="37"/>
      <c r="H227" s="37"/>
      <c r="I227" s="227"/>
      <c r="J227" s="37"/>
      <c r="K227" s="37"/>
      <c r="L227" s="41"/>
      <c r="M227" s="228"/>
      <c r="N227" s="229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128</v>
      </c>
      <c r="AU227" s="14" t="s">
        <v>85</v>
      </c>
    </row>
    <row r="228" s="2" customFormat="1" ht="21.75" customHeight="1">
      <c r="A228" s="35"/>
      <c r="B228" s="36"/>
      <c r="C228" s="230" t="s">
        <v>330</v>
      </c>
      <c r="D228" s="230" t="s">
        <v>129</v>
      </c>
      <c r="E228" s="231" t="s">
        <v>331</v>
      </c>
      <c r="F228" s="232" t="s">
        <v>332</v>
      </c>
      <c r="G228" s="233" t="s">
        <v>147</v>
      </c>
      <c r="H228" s="234">
        <v>377</v>
      </c>
      <c r="I228" s="235"/>
      <c r="J228" s="236">
        <f>ROUND(I228*H228,2)</f>
        <v>0</v>
      </c>
      <c r="K228" s="232" t="s">
        <v>125</v>
      </c>
      <c r="L228" s="41"/>
      <c r="M228" s="237" t="s">
        <v>1</v>
      </c>
      <c r="N228" s="238" t="s">
        <v>40</v>
      </c>
      <c r="O228" s="88"/>
      <c r="P228" s="221">
        <f>O228*H228</f>
        <v>0</v>
      </c>
      <c r="Q228" s="221">
        <v>0</v>
      </c>
      <c r="R228" s="221">
        <f>Q228*H228</f>
        <v>0</v>
      </c>
      <c r="S228" s="221">
        <v>0</v>
      </c>
      <c r="T228" s="222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3" t="s">
        <v>139</v>
      </c>
      <c r="AT228" s="223" t="s">
        <v>129</v>
      </c>
      <c r="AU228" s="223" t="s">
        <v>85</v>
      </c>
      <c r="AY228" s="14" t="s">
        <v>118</v>
      </c>
      <c r="BE228" s="224">
        <f>IF(N228="základní",J228,0)</f>
        <v>0</v>
      </c>
      <c r="BF228" s="224">
        <f>IF(N228="snížená",J228,0)</f>
        <v>0</v>
      </c>
      <c r="BG228" s="224">
        <f>IF(N228="zákl. přenesená",J228,0)</f>
        <v>0</v>
      </c>
      <c r="BH228" s="224">
        <f>IF(N228="sníž. přenesená",J228,0)</f>
        <v>0</v>
      </c>
      <c r="BI228" s="224">
        <f>IF(N228="nulová",J228,0)</f>
        <v>0</v>
      </c>
      <c r="BJ228" s="14" t="s">
        <v>83</v>
      </c>
      <c r="BK228" s="224">
        <f>ROUND(I228*H228,2)</f>
        <v>0</v>
      </c>
      <c r="BL228" s="14" t="s">
        <v>139</v>
      </c>
      <c r="BM228" s="223" t="s">
        <v>333</v>
      </c>
    </row>
    <row r="229" s="2" customFormat="1">
      <c r="A229" s="35"/>
      <c r="B229" s="36"/>
      <c r="C229" s="37"/>
      <c r="D229" s="225" t="s">
        <v>128</v>
      </c>
      <c r="E229" s="37"/>
      <c r="F229" s="226" t="s">
        <v>334</v>
      </c>
      <c r="G229" s="37"/>
      <c r="H229" s="37"/>
      <c r="I229" s="227"/>
      <c r="J229" s="37"/>
      <c r="K229" s="37"/>
      <c r="L229" s="41"/>
      <c r="M229" s="228"/>
      <c r="N229" s="229"/>
      <c r="O229" s="88"/>
      <c r="P229" s="88"/>
      <c r="Q229" s="88"/>
      <c r="R229" s="88"/>
      <c r="S229" s="88"/>
      <c r="T229" s="89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128</v>
      </c>
      <c r="AU229" s="14" t="s">
        <v>85</v>
      </c>
    </row>
    <row r="230" s="2" customFormat="1" ht="21.75" customHeight="1">
      <c r="A230" s="35"/>
      <c r="B230" s="36"/>
      <c r="C230" s="230" t="s">
        <v>335</v>
      </c>
      <c r="D230" s="230" t="s">
        <v>129</v>
      </c>
      <c r="E230" s="231" t="s">
        <v>336</v>
      </c>
      <c r="F230" s="232" t="s">
        <v>337</v>
      </c>
      <c r="G230" s="233" t="s">
        <v>147</v>
      </c>
      <c r="H230" s="234">
        <v>10</v>
      </c>
      <c r="I230" s="235"/>
      <c r="J230" s="236">
        <f>ROUND(I230*H230,2)</f>
        <v>0</v>
      </c>
      <c r="K230" s="232" t="s">
        <v>125</v>
      </c>
      <c r="L230" s="41"/>
      <c r="M230" s="237" t="s">
        <v>1</v>
      </c>
      <c r="N230" s="238" t="s">
        <v>40</v>
      </c>
      <c r="O230" s="88"/>
      <c r="P230" s="221">
        <f>O230*H230</f>
        <v>0</v>
      </c>
      <c r="Q230" s="221">
        <v>0</v>
      </c>
      <c r="R230" s="221">
        <f>Q230*H230</f>
        <v>0</v>
      </c>
      <c r="S230" s="221">
        <v>0</v>
      </c>
      <c r="T230" s="222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3" t="s">
        <v>139</v>
      </c>
      <c r="AT230" s="223" t="s">
        <v>129</v>
      </c>
      <c r="AU230" s="223" t="s">
        <v>85</v>
      </c>
      <c r="AY230" s="14" t="s">
        <v>118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4" t="s">
        <v>83</v>
      </c>
      <c r="BK230" s="224">
        <f>ROUND(I230*H230,2)</f>
        <v>0</v>
      </c>
      <c r="BL230" s="14" t="s">
        <v>139</v>
      </c>
      <c r="BM230" s="223" t="s">
        <v>338</v>
      </c>
    </row>
    <row r="231" s="2" customFormat="1">
      <c r="A231" s="35"/>
      <c r="B231" s="36"/>
      <c r="C231" s="37"/>
      <c r="D231" s="225" t="s">
        <v>128</v>
      </c>
      <c r="E231" s="37"/>
      <c r="F231" s="226" t="s">
        <v>339</v>
      </c>
      <c r="G231" s="37"/>
      <c r="H231" s="37"/>
      <c r="I231" s="227"/>
      <c r="J231" s="37"/>
      <c r="K231" s="37"/>
      <c r="L231" s="41"/>
      <c r="M231" s="228"/>
      <c r="N231" s="229"/>
      <c r="O231" s="88"/>
      <c r="P231" s="88"/>
      <c r="Q231" s="88"/>
      <c r="R231" s="88"/>
      <c r="S231" s="88"/>
      <c r="T231" s="89"/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T231" s="14" t="s">
        <v>128</v>
      </c>
      <c r="AU231" s="14" t="s">
        <v>85</v>
      </c>
    </row>
    <row r="232" s="2" customFormat="1">
      <c r="A232" s="35"/>
      <c r="B232" s="36"/>
      <c r="C232" s="230" t="s">
        <v>340</v>
      </c>
      <c r="D232" s="230" t="s">
        <v>129</v>
      </c>
      <c r="E232" s="231" t="s">
        <v>341</v>
      </c>
      <c r="F232" s="232" t="s">
        <v>342</v>
      </c>
      <c r="G232" s="233" t="s">
        <v>147</v>
      </c>
      <c r="H232" s="234">
        <v>16</v>
      </c>
      <c r="I232" s="235"/>
      <c r="J232" s="236">
        <f>ROUND(I232*H232,2)</f>
        <v>0</v>
      </c>
      <c r="K232" s="232" t="s">
        <v>125</v>
      </c>
      <c r="L232" s="41"/>
      <c r="M232" s="237" t="s">
        <v>1</v>
      </c>
      <c r="N232" s="238" t="s">
        <v>40</v>
      </c>
      <c r="O232" s="88"/>
      <c r="P232" s="221">
        <f>O232*H232</f>
        <v>0</v>
      </c>
      <c r="Q232" s="221">
        <v>0</v>
      </c>
      <c r="R232" s="221">
        <f>Q232*H232</f>
        <v>0</v>
      </c>
      <c r="S232" s="221">
        <v>0</v>
      </c>
      <c r="T232" s="222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3" t="s">
        <v>139</v>
      </c>
      <c r="AT232" s="223" t="s">
        <v>129</v>
      </c>
      <c r="AU232" s="223" t="s">
        <v>85</v>
      </c>
      <c r="AY232" s="14" t="s">
        <v>118</v>
      </c>
      <c r="BE232" s="224">
        <f>IF(N232="základní",J232,0)</f>
        <v>0</v>
      </c>
      <c r="BF232" s="224">
        <f>IF(N232="snížená",J232,0)</f>
        <v>0</v>
      </c>
      <c r="BG232" s="224">
        <f>IF(N232="zákl. přenesená",J232,0)</f>
        <v>0</v>
      </c>
      <c r="BH232" s="224">
        <f>IF(N232="sníž. přenesená",J232,0)</f>
        <v>0</v>
      </c>
      <c r="BI232" s="224">
        <f>IF(N232="nulová",J232,0)</f>
        <v>0</v>
      </c>
      <c r="BJ232" s="14" t="s">
        <v>83</v>
      </c>
      <c r="BK232" s="224">
        <f>ROUND(I232*H232,2)</f>
        <v>0</v>
      </c>
      <c r="BL232" s="14" t="s">
        <v>139</v>
      </c>
      <c r="BM232" s="223" t="s">
        <v>343</v>
      </c>
    </row>
    <row r="233" s="2" customFormat="1">
      <c r="A233" s="35"/>
      <c r="B233" s="36"/>
      <c r="C233" s="37"/>
      <c r="D233" s="225" t="s">
        <v>128</v>
      </c>
      <c r="E233" s="37"/>
      <c r="F233" s="226" t="s">
        <v>344</v>
      </c>
      <c r="G233" s="37"/>
      <c r="H233" s="37"/>
      <c r="I233" s="227"/>
      <c r="J233" s="37"/>
      <c r="K233" s="37"/>
      <c r="L233" s="41"/>
      <c r="M233" s="228"/>
      <c r="N233" s="229"/>
      <c r="O233" s="88"/>
      <c r="P233" s="88"/>
      <c r="Q233" s="88"/>
      <c r="R233" s="88"/>
      <c r="S233" s="88"/>
      <c r="T233" s="89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128</v>
      </c>
      <c r="AU233" s="14" t="s">
        <v>85</v>
      </c>
    </row>
    <row r="234" s="2" customFormat="1">
      <c r="A234" s="35"/>
      <c r="B234" s="36"/>
      <c r="C234" s="230" t="s">
        <v>345</v>
      </c>
      <c r="D234" s="230" t="s">
        <v>129</v>
      </c>
      <c r="E234" s="231" t="s">
        <v>346</v>
      </c>
      <c r="F234" s="232" t="s">
        <v>347</v>
      </c>
      <c r="G234" s="233" t="s">
        <v>217</v>
      </c>
      <c r="H234" s="234">
        <v>2774</v>
      </c>
      <c r="I234" s="235"/>
      <c r="J234" s="236">
        <f>ROUND(I234*H234,2)</f>
        <v>0</v>
      </c>
      <c r="K234" s="232" t="s">
        <v>125</v>
      </c>
      <c r="L234" s="41"/>
      <c r="M234" s="237" t="s">
        <v>1</v>
      </c>
      <c r="N234" s="238" t="s">
        <v>40</v>
      </c>
      <c r="O234" s="88"/>
      <c r="P234" s="221">
        <f>O234*H234</f>
        <v>0</v>
      </c>
      <c r="Q234" s="221">
        <v>0</v>
      </c>
      <c r="R234" s="221">
        <f>Q234*H234</f>
        <v>0</v>
      </c>
      <c r="S234" s="221">
        <v>0</v>
      </c>
      <c r="T234" s="222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3" t="s">
        <v>139</v>
      </c>
      <c r="AT234" s="223" t="s">
        <v>129</v>
      </c>
      <c r="AU234" s="223" t="s">
        <v>85</v>
      </c>
      <c r="AY234" s="14" t="s">
        <v>118</v>
      </c>
      <c r="BE234" s="224">
        <f>IF(N234="základní",J234,0)</f>
        <v>0</v>
      </c>
      <c r="BF234" s="224">
        <f>IF(N234="snížená",J234,0)</f>
        <v>0</v>
      </c>
      <c r="BG234" s="224">
        <f>IF(N234="zákl. přenesená",J234,0)</f>
        <v>0</v>
      </c>
      <c r="BH234" s="224">
        <f>IF(N234="sníž. přenesená",J234,0)</f>
        <v>0</v>
      </c>
      <c r="BI234" s="224">
        <f>IF(N234="nulová",J234,0)</f>
        <v>0</v>
      </c>
      <c r="BJ234" s="14" t="s">
        <v>83</v>
      </c>
      <c r="BK234" s="224">
        <f>ROUND(I234*H234,2)</f>
        <v>0</v>
      </c>
      <c r="BL234" s="14" t="s">
        <v>139</v>
      </c>
      <c r="BM234" s="223" t="s">
        <v>348</v>
      </c>
    </row>
    <row r="235" s="2" customFormat="1">
      <c r="A235" s="35"/>
      <c r="B235" s="36"/>
      <c r="C235" s="37"/>
      <c r="D235" s="225" t="s">
        <v>128</v>
      </c>
      <c r="E235" s="37"/>
      <c r="F235" s="226" t="s">
        <v>349</v>
      </c>
      <c r="G235" s="37"/>
      <c r="H235" s="37"/>
      <c r="I235" s="227"/>
      <c r="J235" s="37"/>
      <c r="K235" s="37"/>
      <c r="L235" s="41"/>
      <c r="M235" s="228"/>
      <c r="N235" s="229"/>
      <c r="O235" s="88"/>
      <c r="P235" s="88"/>
      <c r="Q235" s="88"/>
      <c r="R235" s="88"/>
      <c r="S235" s="88"/>
      <c r="T235" s="89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128</v>
      </c>
      <c r="AU235" s="14" t="s">
        <v>85</v>
      </c>
    </row>
    <row r="236" s="2" customFormat="1" ht="33" customHeight="1">
      <c r="A236" s="35"/>
      <c r="B236" s="36"/>
      <c r="C236" s="230" t="s">
        <v>350</v>
      </c>
      <c r="D236" s="230" t="s">
        <v>129</v>
      </c>
      <c r="E236" s="231" t="s">
        <v>351</v>
      </c>
      <c r="F236" s="232" t="s">
        <v>352</v>
      </c>
      <c r="G236" s="233" t="s">
        <v>217</v>
      </c>
      <c r="H236" s="234">
        <v>3060.5</v>
      </c>
      <c r="I236" s="235"/>
      <c r="J236" s="236">
        <f>ROUND(I236*H236,2)</f>
        <v>0</v>
      </c>
      <c r="K236" s="232" t="s">
        <v>125</v>
      </c>
      <c r="L236" s="41"/>
      <c r="M236" s="237" t="s">
        <v>1</v>
      </c>
      <c r="N236" s="238" t="s">
        <v>40</v>
      </c>
      <c r="O236" s="88"/>
      <c r="P236" s="221">
        <f>O236*H236</f>
        <v>0</v>
      </c>
      <c r="Q236" s="221">
        <v>0</v>
      </c>
      <c r="R236" s="221">
        <f>Q236*H236</f>
        <v>0</v>
      </c>
      <c r="S236" s="221">
        <v>0</v>
      </c>
      <c r="T236" s="222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3" t="s">
        <v>139</v>
      </c>
      <c r="AT236" s="223" t="s">
        <v>129</v>
      </c>
      <c r="AU236" s="223" t="s">
        <v>85</v>
      </c>
      <c r="AY236" s="14" t="s">
        <v>118</v>
      </c>
      <c r="BE236" s="224">
        <f>IF(N236="základní",J236,0)</f>
        <v>0</v>
      </c>
      <c r="BF236" s="224">
        <f>IF(N236="snížená",J236,0)</f>
        <v>0</v>
      </c>
      <c r="BG236" s="224">
        <f>IF(N236="zákl. přenesená",J236,0)</f>
        <v>0</v>
      </c>
      <c r="BH236" s="224">
        <f>IF(N236="sníž. přenesená",J236,0)</f>
        <v>0</v>
      </c>
      <c r="BI236" s="224">
        <f>IF(N236="nulová",J236,0)</f>
        <v>0</v>
      </c>
      <c r="BJ236" s="14" t="s">
        <v>83</v>
      </c>
      <c r="BK236" s="224">
        <f>ROUND(I236*H236,2)</f>
        <v>0</v>
      </c>
      <c r="BL236" s="14" t="s">
        <v>139</v>
      </c>
      <c r="BM236" s="223" t="s">
        <v>353</v>
      </c>
    </row>
    <row r="237" s="2" customFormat="1">
      <c r="A237" s="35"/>
      <c r="B237" s="36"/>
      <c r="C237" s="37"/>
      <c r="D237" s="225" t="s">
        <v>128</v>
      </c>
      <c r="E237" s="37"/>
      <c r="F237" s="226" t="s">
        <v>354</v>
      </c>
      <c r="G237" s="37"/>
      <c r="H237" s="37"/>
      <c r="I237" s="227"/>
      <c r="J237" s="37"/>
      <c r="K237" s="37"/>
      <c r="L237" s="41"/>
      <c r="M237" s="228"/>
      <c r="N237" s="229"/>
      <c r="O237" s="88"/>
      <c r="P237" s="88"/>
      <c r="Q237" s="88"/>
      <c r="R237" s="88"/>
      <c r="S237" s="88"/>
      <c r="T237" s="89"/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T237" s="14" t="s">
        <v>128</v>
      </c>
      <c r="AU237" s="14" t="s">
        <v>85</v>
      </c>
    </row>
    <row r="238" s="2" customFormat="1">
      <c r="A238" s="35"/>
      <c r="B238" s="36"/>
      <c r="C238" s="230" t="s">
        <v>355</v>
      </c>
      <c r="D238" s="230" t="s">
        <v>129</v>
      </c>
      <c r="E238" s="231" t="s">
        <v>356</v>
      </c>
      <c r="F238" s="232" t="s">
        <v>357</v>
      </c>
      <c r="G238" s="233" t="s">
        <v>147</v>
      </c>
      <c r="H238" s="234">
        <v>1</v>
      </c>
      <c r="I238" s="235"/>
      <c r="J238" s="236">
        <f>ROUND(I238*H238,2)</f>
        <v>0</v>
      </c>
      <c r="K238" s="232" t="s">
        <v>125</v>
      </c>
      <c r="L238" s="41"/>
      <c r="M238" s="237" t="s">
        <v>1</v>
      </c>
      <c r="N238" s="238" t="s">
        <v>40</v>
      </c>
      <c r="O238" s="88"/>
      <c r="P238" s="221">
        <f>O238*H238</f>
        <v>0</v>
      </c>
      <c r="Q238" s="221">
        <v>0</v>
      </c>
      <c r="R238" s="221">
        <f>Q238*H238</f>
        <v>0</v>
      </c>
      <c r="S238" s="221">
        <v>0</v>
      </c>
      <c r="T238" s="222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3" t="s">
        <v>139</v>
      </c>
      <c r="AT238" s="223" t="s">
        <v>129</v>
      </c>
      <c r="AU238" s="223" t="s">
        <v>85</v>
      </c>
      <c r="AY238" s="14" t="s">
        <v>118</v>
      </c>
      <c r="BE238" s="224">
        <f>IF(N238="základní",J238,0)</f>
        <v>0</v>
      </c>
      <c r="BF238" s="224">
        <f>IF(N238="snížená",J238,0)</f>
        <v>0</v>
      </c>
      <c r="BG238" s="224">
        <f>IF(N238="zákl. přenesená",J238,0)</f>
        <v>0</v>
      </c>
      <c r="BH238" s="224">
        <f>IF(N238="sníž. přenesená",J238,0)</f>
        <v>0</v>
      </c>
      <c r="BI238" s="224">
        <f>IF(N238="nulová",J238,0)</f>
        <v>0</v>
      </c>
      <c r="BJ238" s="14" t="s">
        <v>83</v>
      </c>
      <c r="BK238" s="224">
        <f>ROUND(I238*H238,2)</f>
        <v>0</v>
      </c>
      <c r="BL238" s="14" t="s">
        <v>139</v>
      </c>
      <c r="BM238" s="223" t="s">
        <v>358</v>
      </c>
    </row>
    <row r="239" s="2" customFormat="1">
      <c r="A239" s="35"/>
      <c r="B239" s="36"/>
      <c r="C239" s="37"/>
      <c r="D239" s="225" t="s">
        <v>128</v>
      </c>
      <c r="E239" s="37"/>
      <c r="F239" s="226" t="s">
        <v>359</v>
      </c>
      <c r="G239" s="37"/>
      <c r="H239" s="37"/>
      <c r="I239" s="227"/>
      <c r="J239" s="37"/>
      <c r="K239" s="37"/>
      <c r="L239" s="41"/>
      <c r="M239" s="228"/>
      <c r="N239" s="229"/>
      <c r="O239" s="88"/>
      <c r="P239" s="88"/>
      <c r="Q239" s="88"/>
      <c r="R239" s="88"/>
      <c r="S239" s="88"/>
      <c r="T239" s="89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128</v>
      </c>
      <c r="AU239" s="14" t="s">
        <v>85</v>
      </c>
    </row>
    <row r="240" s="2" customFormat="1">
      <c r="A240" s="35"/>
      <c r="B240" s="36"/>
      <c r="C240" s="230" t="s">
        <v>360</v>
      </c>
      <c r="D240" s="230" t="s">
        <v>129</v>
      </c>
      <c r="E240" s="231" t="s">
        <v>361</v>
      </c>
      <c r="F240" s="232" t="s">
        <v>362</v>
      </c>
      <c r="G240" s="233" t="s">
        <v>147</v>
      </c>
      <c r="H240" s="234">
        <v>5</v>
      </c>
      <c r="I240" s="235"/>
      <c r="J240" s="236">
        <f>ROUND(I240*H240,2)</f>
        <v>0</v>
      </c>
      <c r="K240" s="232" t="s">
        <v>125</v>
      </c>
      <c r="L240" s="41"/>
      <c r="M240" s="237" t="s">
        <v>1</v>
      </c>
      <c r="N240" s="238" t="s">
        <v>40</v>
      </c>
      <c r="O240" s="88"/>
      <c r="P240" s="221">
        <f>O240*H240</f>
        <v>0</v>
      </c>
      <c r="Q240" s="221">
        <v>0</v>
      </c>
      <c r="R240" s="221">
        <f>Q240*H240</f>
        <v>0</v>
      </c>
      <c r="S240" s="221">
        <v>0</v>
      </c>
      <c r="T240" s="222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3" t="s">
        <v>139</v>
      </c>
      <c r="AT240" s="223" t="s">
        <v>129</v>
      </c>
      <c r="AU240" s="223" t="s">
        <v>85</v>
      </c>
      <c r="AY240" s="14" t="s">
        <v>118</v>
      </c>
      <c r="BE240" s="224">
        <f>IF(N240="základní",J240,0)</f>
        <v>0</v>
      </c>
      <c r="BF240" s="224">
        <f>IF(N240="snížená",J240,0)</f>
        <v>0</v>
      </c>
      <c r="BG240" s="224">
        <f>IF(N240="zákl. přenesená",J240,0)</f>
        <v>0</v>
      </c>
      <c r="BH240" s="224">
        <f>IF(N240="sníž. přenesená",J240,0)</f>
        <v>0</v>
      </c>
      <c r="BI240" s="224">
        <f>IF(N240="nulová",J240,0)</f>
        <v>0</v>
      </c>
      <c r="BJ240" s="14" t="s">
        <v>83</v>
      </c>
      <c r="BK240" s="224">
        <f>ROUND(I240*H240,2)</f>
        <v>0</v>
      </c>
      <c r="BL240" s="14" t="s">
        <v>139</v>
      </c>
      <c r="BM240" s="223" t="s">
        <v>363</v>
      </c>
    </row>
    <row r="241" s="2" customFormat="1">
      <c r="A241" s="35"/>
      <c r="B241" s="36"/>
      <c r="C241" s="37"/>
      <c r="D241" s="225" t="s">
        <v>128</v>
      </c>
      <c r="E241" s="37"/>
      <c r="F241" s="226" t="s">
        <v>364</v>
      </c>
      <c r="G241" s="37"/>
      <c r="H241" s="37"/>
      <c r="I241" s="227"/>
      <c r="J241" s="37"/>
      <c r="K241" s="37"/>
      <c r="L241" s="41"/>
      <c r="M241" s="228"/>
      <c r="N241" s="229"/>
      <c r="O241" s="88"/>
      <c r="P241" s="88"/>
      <c r="Q241" s="88"/>
      <c r="R241" s="88"/>
      <c r="S241" s="88"/>
      <c r="T241" s="89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4" t="s">
        <v>128</v>
      </c>
      <c r="AU241" s="14" t="s">
        <v>85</v>
      </c>
    </row>
    <row r="242" s="2" customFormat="1">
      <c r="A242" s="35"/>
      <c r="B242" s="36"/>
      <c r="C242" s="230" t="s">
        <v>365</v>
      </c>
      <c r="D242" s="230" t="s">
        <v>129</v>
      </c>
      <c r="E242" s="231" t="s">
        <v>366</v>
      </c>
      <c r="F242" s="232" t="s">
        <v>367</v>
      </c>
      <c r="G242" s="233" t="s">
        <v>147</v>
      </c>
      <c r="H242" s="234">
        <v>2</v>
      </c>
      <c r="I242" s="235"/>
      <c r="J242" s="236">
        <f>ROUND(I242*H242,2)</f>
        <v>0</v>
      </c>
      <c r="K242" s="232" t="s">
        <v>125</v>
      </c>
      <c r="L242" s="41"/>
      <c r="M242" s="237" t="s">
        <v>1</v>
      </c>
      <c r="N242" s="238" t="s">
        <v>40</v>
      </c>
      <c r="O242" s="88"/>
      <c r="P242" s="221">
        <f>O242*H242</f>
        <v>0</v>
      </c>
      <c r="Q242" s="221">
        <v>0</v>
      </c>
      <c r="R242" s="221">
        <f>Q242*H242</f>
        <v>0</v>
      </c>
      <c r="S242" s="221">
        <v>0</v>
      </c>
      <c r="T242" s="222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3" t="s">
        <v>139</v>
      </c>
      <c r="AT242" s="223" t="s">
        <v>129</v>
      </c>
      <c r="AU242" s="223" t="s">
        <v>85</v>
      </c>
      <c r="AY242" s="14" t="s">
        <v>118</v>
      </c>
      <c r="BE242" s="224">
        <f>IF(N242="základní",J242,0)</f>
        <v>0</v>
      </c>
      <c r="BF242" s="224">
        <f>IF(N242="snížená",J242,0)</f>
        <v>0</v>
      </c>
      <c r="BG242" s="224">
        <f>IF(N242="zákl. přenesená",J242,0)</f>
        <v>0</v>
      </c>
      <c r="BH242" s="224">
        <f>IF(N242="sníž. přenesená",J242,0)</f>
        <v>0</v>
      </c>
      <c r="BI242" s="224">
        <f>IF(N242="nulová",J242,0)</f>
        <v>0</v>
      </c>
      <c r="BJ242" s="14" t="s">
        <v>83</v>
      </c>
      <c r="BK242" s="224">
        <f>ROUND(I242*H242,2)</f>
        <v>0</v>
      </c>
      <c r="BL242" s="14" t="s">
        <v>139</v>
      </c>
      <c r="BM242" s="223" t="s">
        <v>368</v>
      </c>
    </row>
    <row r="243" s="2" customFormat="1">
      <c r="A243" s="35"/>
      <c r="B243" s="36"/>
      <c r="C243" s="37"/>
      <c r="D243" s="225" t="s">
        <v>128</v>
      </c>
      <c r="E243" s="37"/>
      <c r="F243" s="226" t="s">
        <v>369</v>
      </c>
      <c r="G243" s="37"/>
      <c r="H243" s="37"/>
      <c r="I243" s="227"/>
      <c r="J243" s="37"/>
      <c r="K243" s="37"/>
      <c r="L243" s="41"/>
      <c r="M243" s="228"/>
      <c r="N243" s="229"/>
      <c r="O243" s="88"/>
      <c r="P243" s="88"/>
      <c r="Q243" s="88"/>
      <c r="R243" s="88"/>
      <c r="S243" s="88"/>
      <c r="T243" s="89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4" t="s">
        <v>128</v>
      </c>
      <c r="AU243" s="14" t="s">
        <v>85</v>
      </c>
    </row>
    <row r="244" s="2" customFormat="1">
      <c r="A244" s="35"/>
      <c r="B244" s="36"/>
      <c r="C244" s="230" t="s">
        <v>370</v>
      </c>
      <c r="D244" s="230" t="s">
        <v>129</v>
      </c>
      <c r="E244" s="231" t="s">
        <v>371</v>
      </c>
      <c r="F244" s="232" t="s">
        <v>372</v>
      </c>
      <c r="G244" s="233" t="s">
        <v>147</v>
      </c>
      <c r="H244" s="234">
        <v>29</v>
      </c>
      <c r="I244" s="235"/>
      <c r="J244" s="236">
        <f>ROUND(I244*H244,2)</f>
        <v>0</v>
      </c>
      <c r="K244" s="232" t="s">
        <v>125</v>
      </c>
      <c r="L244" s="41"/>
      <c r="M244" s="237" t="s">
        <v>1</v>
      </c>
      <c r="N244" s="238" t="s">
        <v>40</v>
      </c>
      <c r="O244" s="88"/>
      <c r="P244" s="221">
        <f>O244*H244</f>
        <v>0</v>
      </c>
      <c r="Q244" s="221">
        <v>0</v>
      </c>
      <c r="R244" s="221">
        <f>Q244*H244</f>
        <v>0</v>
      </c>
      <c r="S244" s="221">
        <v>0</v>
      </c>
      <c r="T244" s="222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3" t="s">
        <v>139</v>
      </c>
      <c r="AT244" s="223" t="s">
        <v>129</v>
      </c>
      <c r="AU244" s="223" t="s">
        <v>85</v>
      </c>
      <c r="AY244" s="14" t="s">
        <v>118</v>
      </c>
      <c r="BE244" s="224">
        <f>IF(N244="základní",J244,0)</f>
        <v>0</v>
      </c>
      <c r="BF244" s="224">
        <f>IF(N244="snížená",J244,0)</f>
        <v>0</v>
      </c>
      <c r="BG244" s="224">
        <f>IF(N244="zákl. přenesená",J244,0)</f>
        <v>0</v>
      </c>
      <c r="BH244" s="224">
        <f>IF(N244="sníž. přenesená",J244,0)</f>
        <v>0</v>
      </c>
      <c r="BI244" s="224">
        <f>IF(N244="nulová",J244,0)</f>
        <v>0</v>
      </c>
      <c r="BJ244" s="14" t="s">
        <v>83</v>
      </c>
      <c r="BK244" s="224">
        <f>ROUND(I244*H244,2)</f>
        <v>0</v>
      </c>
      <c r="BL244" s="14" t="s">
        <v>139</v>
      </c>
      <c r="BM244" s="223" t="s">
        <v>373</v>
      </c>
    </row>
    <row r="245" s="2" customFormat="1">
      <c r="A245" s="35"/>
      <c r="B245" s="36"/>
      <c r="C245" s="37"/>
      <c r="D245" s="225" t="s">
        <v>128</v>
      </c>
      <c r="E245" s="37"/>
      <c r="F245" s="226" t="s">
        <v>374</v>
      </c>
      <c r="G245" s="37"/>
      <c r="H245" s="37"/>
      <c r="I245" s="227"/>
      <c r="J245" s="37"/>
      <c r="K245" s="37"/>
      <c r="L245" s="41"/>
      <c r="M245" s="228"/>
      <c r="N245" s="229"/>
      <c r="O245" s="88"/>
      <c r="P245" s="88"/>
      <c r="Q245" s="88"/>
      <c r="R245" s="88"/>
      <c r="S245" s="88"/>
      <c r="T245" s="89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4" t="s">
        <v>128</v>
      </c>
      <c r="AU245" s="14" t="s">
        <v>85</v>
      </c>
    </row>
    <row r="246" s="2" customFormat="1">
      <c r="A246" s="35"/>
      <c r="B246" s="36"/>
      <c r="C246" s="230" t="s">
        <v>375</v>
      </c>
      <c r="D246" s="230" t="s">
        <v>129</v>
      </c>
      <c r="E246" s="231" t="s">
        <v>159</v>
      </c>
      <c r="F246" s="232" t="s">
        <v>160</v>
      </c>
      <c r="G246" s="233" t="s">
        <v>161</v>
      </c>
      <c r="H246" s="234">
        <v>40</v>
      </c>
      <c r="I246" s="235"/>
      <c r="J246" s="236">
        <f>ROUND(I246*H246,2)</f>
        <v>0</v>
      </c>
      <c r="K246" s="232" t="s">
        <v>125</v>
      </c>
      <c r="L246" s="41"/>
      <c r="M246" s="237" t="s">
        <v>1</v>
      </c>
      <c r="N246" s="238" t="s">
        <v>40</v>
      </c>
      <c r="O246" s="88"/>
      <c r="P246" s="221">
        <f>O246*H246</f>
        <v>0</v>
      </c>
      <c r="Q246" s="221">
        <v>0</v>
      </c>
      <c r="R246" s="221">
        <f>Q246*H246</f>
        <v>0</v>
      </c>
      <c r="S246" s="221">
        <v>0</v>
      </c>
      <c r="T246" s="222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3" t="s">
        <v>139</v>
      </c>
      <c r="AT246" s="223" t="s">
        <v>129</v>
      </c>
      <c r="AU246" s="223" t="s">
        <v>85</v>
      </c>
      <c r="AY246" s="14" t="s">
        <v>118</v>
      </c>
      <c r="BE246" s="224">
        <f>IF(N246="základní",J246,0)</f>
        <v>0</v>
      </c>
      <c r="BF246" s="224">
        <f>IF(N246="snížená",J246,0)</f>
        <v>0</v>
      </c>
      <c r="BG246" s="224">
        <f>IF(N246="zákl. přenesená",J246,0)</f>
        <v>0</v>
      </c>
      <c r="BH246" s="224">
        <f>IF(N246="sníž. přenesená",J246,0)</f>
        <v>0</v>
      </c>
      <c r="BI246" s="224">
        <f>IF(N246="nulová",J246,0)</f>
        <v>0</v>
      </c>
      <c r="BJ246" s="14" t="s">
        <v>83</v>
      </c>
      <c r="BK246" s="224">
        <f>ROUND(I246*H246,2)</f>
        <v>0</v>
      </c>
      <c r="BL246" s="14" t="s">
        <v>139</v>
      </c>
      <c r="BM246" s="223" t="s">
        <v>376</v>
      </c>
    </row>
    <row r="247" s="2" customFormat="1">
      <c r="A247" s="35"/>
      <c r="B247" s="36"/>
      <c r="C247" s="37"/>
      <c r="D247" s="225" t="s">
        <v>128</v>
      </c>
      <c r="E247" s="37"/>
      <c r="F247" s="226" t="s">
        <v>163</v>
      </c>
      <c r="G247" s="37"/>
      <c r="H247" s="37"/>
      <c r="I247" s="227"/>
      <c r="J247" s="37"/>
      <c r="K247" s="37"/>
      <c r="L247" s="41"/>
      <c r="M247" s="228"/>
      <c r="N247" s="229"/>
      <c r="O247" s="88"/>
      <c r="P247" s="88"/>
      <c r="Q247" s="88"/>
      <c r="R247" s="88"/>
      <c r="S247" s="88"/>
      <c r="T247" s="89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4" t="s">
        <v>128</v>
      </c>
      <c r="AU247" s="14" t="s">
        <v>85</v>
      </c>
    </row>
    <row r="248" s="12" customFormat="1" ht="22.8" customHeight="1">
      <c r="A248" s="12"/>
      <c r="B248" s="195"/>
      <c r="C248" s="196"/>
      <c r="D248" s="197" t="s">
        <v>74</v>
      </c>
      <c r="E248" s="209" t="s">
        <v>377</v>
      </c>
      <c r="F248" s="209" t="s">
        <v>378</v>
      </c>
      <c r="G248" s="196"/>
      <c r="H248" s="196"/>
      <c r="I248" s="199"/>
      <c r="J248" s="210">
        <f>BK248</f>
        <v>0</v>
      </c>
      <c r="K248" s="196"/>
      <c r="L248" s="201"/>
      <c r="M248" s="202"/>
      <c r="N248" s="203"/>
      <c r="O248" s="203"/>
      <c r="P248" s="204">
        <f>SUM(P249:P258)</f>
        <v>0</v>
      </c>
      <c r="Q248" s="203"/>
      <c r="R248" s="204">
        <f>SUM(R249:R258)</f>
        <v>0</v>
      </c>
      <c r="S248" s="203"/>
      <c r="T248" s="205">
        <f>SUM(T249:T258)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06" t="s">
        <v>83</v>
      </c>
      <c r="AT248" s="207" t="s">
        <v>74</v>
      </c>
      <c r="AU248" s="207" t="s">
        <v>83</v>
      </c>
      <c r="AY248" s="206" t="s">
        <v>118</v>
      </c>
      <c r="BK248" s="208">
        <f>SUM(BK249:BK258)</f>
        <v>0</v>
      </c>
    </row>
    <row r="249" s="2" customFormat="1" ht="16.5" customHeight="1">
      <c r="A249" s="35"/>
      <c r="B249" s="36"/>
      <c r="C249" s="230" t="s">
        <v>379</v>
      </c>
      <c r="D249" s="230" t="s">
        <v>129</v>
      </c>
      <c r="E249" s="231" t="s">
        <v>380</v>
      </c>
      <c r="F249" s="232" t="s">
        <v>381</v>
      </c>
      <c r="G249" s="233" t="s">
        <v>382</v>
      </c>
      <c r="H249" s="234">
        <v>2.4500000000000002</v>
      </c>
      <c r="I249" s="235"/>
      <c r="J249" s="236">
        <f>ROUND(I249*H249,2)</f>
        <v>0</v>
      </c>
      <c r="K249" s="232" t="s">
        <v>125</v>
      </c>
      <c r="L249" s="41"/>
      <c r="M249" s="237" t="s">
        <v>1</v>
      </c>
      <c r="N249" s="238" t="s">
        <v>40</v>
      </c>
      <c r="O249" s="88"/>
      <c r="P249" s="221">
        <f>O249*H249</f>
        <v>0</v>
      </c>
      <c r="Q249" s="221">
        <v>0</v>
      </c>
      <c r="R249" s="221">
        <f>Q249*H249</f>
        <v>0</v>
      </c>
      <c r="S249" s="221">
        <v>0</v>
      </c>
      <c r="T249" s="222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3" t="s">
        <v>139</v>
      </c>
      <c r="AT249" s="223" t="s">
        <v>129</v>
      </c>
      <c r="AU249" s="223" t="s">
        <v>85</v>
      </c>
      <c r="AY249" s="14" t="s">
        <v>118</v>
      </c>
      <c r="BE249" s="224">
        <f>IF(N249="základní",J249,0)</f>
        <v>0</v>
      </c>
      <c r="BF249" s="224">
        <f>IF(N249="snížená",J249,0)</f>
        <v>0</v>
      </c>
      <c r="BG249" s="224">
        <f>IF(N249="zákl. přenesená",J249,0)</f>
        <v>0</v>
      </c>
      <c r="BH249" s="224">
        <f>IF(N249="sníž. přenesená",J249,0)</f>
        <v>0</v>
      </c>
      <c r="BI249" s="224">
        <f>IF(N249="nulová",J249,0)</f>
        <v>0</v>
      </c>
      <c r="BJ249" s="14" t="s">
        <v>83</v>
      </c>
      <c r="BK249" s="224">
        <f>ROUND(I249*H249,2)</f>
        <v>0</v>
      </c>
      <c r="BL249" s="14" t="s">
        <v>139</v>
      </c>
      <c r="BM249" s="223" t="s">
        <v>383</v>
      </c>
    </row>
    <row r="250" s="2" customFormat="1">
      <c r="A250" s="35"/>
      <c r="B250" s="36"/>
      <c r="C250" s="37"/>
      <c r="D250" s="225" t="s">
        <v>128</v>
      </c>
      <c r="E250" s="37"/>
      <c r="F250" s="226" t="s">
        <v>384</v>
      </c>
      <c r="G250" s="37"/>
      <c r="H250" s="37"/>
      <c r="I250" s="227"/>
      <c r="J250" s="37"/>
      <c r="K250" s="37"/>
      <c r="L250" s="41"/>
      <c r="M250" s="228"/>
      <c r="N250" s="229"/>
      <c r="O250" s="88"/>
      <c r="P250" s="88"/>
      <c r="Q250" s="88"/>
      <c r="R250" s="88"/>
      <c r="S250" s="88"/>
      <c r="T250" s="89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T250" s="14" t="s">
        <v>128</v>
      </c>
      <c r="AU250" s="14" t="s">
        <v>85</v>
      </c>
    </row>
    <row r="251" s="2" customFormat="1" ht="16.5" customHeight="1">
      <c r="A251" s="35"/>
      <c r="B251" s="36"/>
      <c r="C251" s="230" t="s">
        <v>385</v>
      </c>
      <c r="D251" s="230" t="s">
        <v>129</v>
      </c>
      <c r="E251" s="231" t="s">
        <v>386</v>
      </c>
      <c r="F251" s="232" t="s">
        <v>387</v>
      </c>
      <c r="G251" s="233" t="s">
        <v>382</v>
      </c>
      <c r="H251" s="234">
        <v>2.4500000000000002</v>
      </c>
      <c r="I251" s="235"/>
      <c r="J251" s="236">
        <f>ROUND(I251*H251,2)</f>
        <v>0</v>
      </c>
      <c r="K251" s="232" t="s">
        <v>125</v>
      </c>
      <c r="L251" s="41"/>
      <c r="M251" s="237" t="s">
        <v>1</v>
      </c>
      <c r="N251" s="238" t="s">
        <v>40</v>
      </c>
      <c r="O251" s="88"/>
      <c r="P251" s="221">
        <f>O251*H251</f>
        <v>0</v>
      </c>
      <c r="Q251" s="221">
        <v>0</v>
      </c>
      <c r="R251" s="221">
        <f>Q251*H251</f>
        <v>0</v>
      </c>
      <c r="S251" s="221">
        <v>0</v>
      </c>
      <c r="T251" s="222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3" t="s">
        <v>139</v>
      </c>
      <c r="AT251" s="223" t="s">
        <v>129</v>
      </c>
      <c r="AU251" s="223" t="s">
        <v>85</v>
      </c>
      <c r="AY251" s="14" t="s">
        <v>118</v>
      </c>
      <c r="BE251" s="224">
        <f>IF(N251="základní",J251,0)</f>
        <v>0</v>
      </c>
      <c r="BF251" s="224">
        <f>IF(N251="snížená",J251,0)</f>
        <v>0</v>
      </c>
      <c r="BG251" s="224">
        <f>IF(N251="zákl. přenesená",J251,0)</f>
        <v>0</v>
      </c>
      <c r="BH251" s="224">
        <f>IF(N251="sníž. přenesená",J251,0)</f>
        <v>0</v>
      </c>
      <c r="BI251" s="224">
        <f>IF(N251="nulová",J251,0)</f>
        <v>0</v>
      </c>
      <c r="BJ251" s="14" t="s">
        <v>83</v>
      </c>
      <c r="BK251" s="224">
        <f>ROUND(I251*H251,2)</f>
        <v>0</v>
      </c>
      <c r="BL251" s="14" t="s">
        <v>139</v>
      </c>
      <c r="BM251" s="223" t="s">
        <v>388</v>
      </c>
    </row>
    <row r="252" s="2" customFormat="1">
      <c r="A252" s="35"/>
      <c r="B252" s="36"/>
      <c r="C252" s="37"/>
      <c r="D252" s="225" t="s">
        <v>128</v>
      </c>
      <c r="E252" s="37"/>
      <c r="F252" s="226" t="s">
        <v>389</v>
      </c>
      <c r="G252" s="37"/>
      <c r="H252" s="37"/>
      <c r="I252" s="227"/>
      <c r="J252" s="37"/>
      <c r="K252" s="37"/>
      <c r="L252" s="41"/>
      <c r="M252" s="228"/>
      <c r="N252" s="229"/>
      <c r="O252" s="88"/>
      <c r="P252" s="88"/>
      <c r="Q252" s="88"/>
      <c r="R252" s="88"/>
      <c r="S252" s="88"/>
      <c r="T252" s="89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4" t="s">
        <v>128</v>
      </c>
      <c r="AU252" s="14" t="s">
        <v>85</v>
      </c>
    </row>
    <row r="253" s="2" customFormat="1">
      <c r="A253" s="35"/>
      <c r="B253" s="36"/>
      <c r="C253" s="230" t="s">
        <v>390</v>
      </c>
      <c r="D253" s="230" t="s">
        <v>129</v>
      </c>
      <c r="E253" s="231" t="s">
        <v>391</v>
      </c>
      <c r="F253" s="232" t="s">
        <v>392</v>
      </c>
      <c r="G253" s="233" t="s">
        <v>147</v>
      </c>
      <c r="H253" s="234">
        <v>1</v>
      </c>
      <c r="I253" s="235"/>
      <c r="J253" s="236">
        <f>ROUND(I253*H253,2)</f>
        <v>0</v>
      </c>
      <c r="K253" s="232" t="s">
        <v>125</v>
      </c>
      <c r="L253" s="41"/>
      <c r="M253" s="237" t="s">
        <v>1</v>
      </c>
      <c r="N253" s="238" t="s">
        <v>40</v>
      </c>
      <c r="O253" s="88"/>
      <c r="P253" s="221">
        <f>O253*H253</f>
        <v>0</v>
      </c>
      <c r="Q253" s="221">
        <v>0</v>
      </c>
      <c r="R253" s="221">
        <f>Q253*H253</f>
        <v>0</v>
      </c>
      <c r="S253" s="221">
        <v>0</v>
      </c>
      <c r="T253" s="222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3" t="s">
        <v>139</v>
      </c>
      <c r="AT253" s="223" t="s">
        <v>129</v>
      </c>
      <c r="AU253" s="223" t="s">
        <v>85</v>
      </c>
      <c r="AY253" s="14" t="s">
        <v>118</v>
      </c>
      <c r="BE253" s="224">
        <f>IF(N253="základní",J253,0)</f>
        <v>0</v>
      </c>
      <c r="BF253" s="224">
        <f>IF(N253="snížená",J253,0)</f>
        <v>0</v>
      </c>
      <c r="BG253" s="224">
        <f>IF(N253="zákl. přenesená",J253,0)</f>
        <v>0</v>
      </c>
      <c r="BH253" s="224">
        <f>IF(N253="sníž. přenesená",J253,0)</f>
        <v>0</v>
      </c>
      <c r="BI253" s="224">
        <f>IF(N253="nulová",J253,0)</f>
        <v>0</v>
      </c>
      <c r="BJ253" s="14" t="s">
        <v>83</v>
      </c>
      <c r="BK253" s="224">
        <f>ROUND(I253*H253,2)</f>
        <v>0</v>
      </c>
      <c r="BL253" s="14" t="s">
        <v>139</v>
      </c>
      <c r="BM253" s="223" t="s">
        <v>393</v>
      </c>
    </row>
    <row r="254" s="2" customFormat="1">
      <c r="A254" s="35"/>
      <c r="B254" s="36"/>
      <c r="C254" s="37"/>
      <c r="D254" s="225" t="s">
        <v>128</v>
      </c>
      <c r="E254" s="37"/>
      <c r="F254" s="226" t="s">
        <v>394</v>
      </c>
      <c r="G254" s="37"/>
      <c r="H254" s="37"/>
      <c r="I254" s="227"/>
      <c r="J254" s="37"/>
      <c r="K254" s="37"/>
      <c r="L254" s="41"/>
      <c r="M254" s="228"/>
      <c r="N254" s="229"/>
      <c r="O254" s="88"/>
      <c r="P254" s="88"/>
      <c r="Q254" s="88"/>
      <c r="R254" s="88"/>
      <c r="S254" s="88"/>
      <c r="T254" s="89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128</v>
      </c>
      <c r="AU254" s="14" t="s">
        <v>85</v>
      </c>
    </row>
    <row r="255" s="2" customFormat="1" ht="33" customHeight="1">
      <c r="A255" s="35"/>
      <c r="B255" s="36"/>
      <c r="C255" s="230" t="s">
        <v>395</v>
      </c>
      <c r="D255" s="230" t="s">
        <v>129</v>
      </c>
      <c r="E255" s="231" t="s">
        <v>396</v>
      </c>
      <c r="F255" s="232" t="s">
        <v>397</v>
      </c>
      <c r="G255" s="233" t="s">
        <v>147</v>
      </c>
      <c r="H255" s="234">
        <v>8</v>
      </c>
      <c r="I255" s="235"/>
      <c r="J255" s="236">
        <f>ROUND(I255*H255,2)</f>
        <v>0</v>
      </c>
      <c r="K255" s="232" t="s">
        <v>125</v>
      </c>
      <c r="L255" s="41"/>
      <c r="M255" s="237" t="s">
        <v>1</v>
      </c>
      <c r="N255" s="238" t="s">
        <v>40</v>
      </c>
      <c r="O255" s="88"/>
      <c r="P255" s="221">
        <f>O255*H255</f>
        <v>0</v>
      </c>
      <c r="Q255" s="221">
        <v>0</v>
      </c>
      <c r="R255" s="221">
        <f>Q255*H255</f>
        <v>0</v>
      </c>
      <c r="S255" s="221">
        <v>0</v>
      </c>
      <c r="T255" s="222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3" t="s">
        <v>139</v>
      </c>
      <c r="AT255" s="223" t="s">
        <v>129</v>
      </c>
      <c r="AU255" s="223" t="s">
        <v>85</v>
      </c>
      <c r="AY255" s="14" t="s">
        <v>118</v>
      </c>
      <c r="BE255" s="224">
        <f>IF(N255="základní",J255,0)</f>
        <v>0</v>
      </c>
      <c r="BF255" s="224">
        <f>IF(N255="snížená",J255,0)</f>
        <v>0</v>
      </c>
      <c r="BG255" s="224">
        <f>IF(N255="zákl. přenesená",J255,0)</f>
        <v>0</v>
      </c>
      <c r="BH255" s="224">
        <f>IF(N255="sníž. přenesená",J255,0)</f>
        <v>0</v>
      </c>
      <c r="BI255" s="224">
        <f>IF(N255="nulová",J255,0)</f>
        <v>0</v>
      </c>
      <c r="BJ255" s="14" t="s">
        <v>83</v>
      </c>
      <c r="BK255" s="224">
        <f>ROUND(I255*H255,2)</f>
        <v>0</v>
      </c>
      <c r="BL255" s="14" t="s">
        <v>139</v>
      </c>
      <c r="BM255" s="223" t="s">
        <v>398</v>
      </c>
    </row>
    <row r="256" s="2" customFormat="1">
      <c r="A256" s="35"/>
      <c r="B256" s="36"/>
      <c r="C256" s="37"/>
      <c r="D256" s="225" t="s">
        <v>128</v>
      </c>
      <c r="E256" s="37"/>
      <c r="F256" s="226" t="s">
        <v>397</v>
      </c>
      <c r="G256" s="37"/>
      <c r="H256" s="37"/>
      <c r="I256" s="227"/>
      <c r="J256" s="37"/>
      <c r="K256" s="37"/>
      <c r="L256" s="41"/>
      <c r="M256" s="228"/>
      <c r="N256" s="229"/>
      <c r="O256" s="88"/>
      <c r="P256" s="88"/>
      <c r="Q256" s="88"/>
      <c r="R256" s="88"/>
      <c r="S256" s="88"/>
      <c r="T256" s="89"/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T256" s="14" t="s">
        <v>128</v>
      </c>
      <c r="AU256" s="14" t="s">
        <v>85</v>
      </c>
    </row>
    <row r="257" s="2" customFormat="1">
      <c r="A257" s="35"/>
      <c r="B257" s="36"/>
      <c r="C257" s="230" t="s">
        <v>399</v>
      </c>
      <c r="D257" s="230" t="s">
        <v>129</v>
      </c>
      <c r="E257" s="231" t="s">
        <v>400</v>
      </c>
      <c r="F257" s="232" t="s">
        <v>401</v>
      </c>
      <c r="G257" s="233" t="s">
        <v>147</v>
      </c>
      <c r="H257" s="234">
        <v>1</v>
      </c>
      <c r="I257" s="235"/>
      <c r="J257" s="236">
        <f>ROUND(I257*H257,2)</f>
        <v>0</v>
      </c>
      <c r="K257" s="232" t="s">
        <v>125</v>
      </c>
      <c r="L257" s="41"/>
      <c r="M257" s="237" t="s">
        <v>1</v>
      </c>
      <c r="N257" s="238" t="s">
        <v>40</v>
      </c>
      <c r="O257" s="88"/>
      <c r="P257" s="221">
        <f>O257*H257</f>
        <v>0</v>
      </c>
      <c r="Q257" s="221">
        <v>0</v>
      </c>
      <c r="R257" s="221">
        <f>Q257*H257</f>
        <v>0</v>
      </c>
      <c r="S257" s="221">
        <v>0</v>
      </c>
      <c r="T257" s="222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3" t="s">
        <v>139</v>
      </c>
      <c r="AT257" s="223" t="s">
        <v>129</v>
      </c>
      <c r="AU257" s="223" t="s">
        <v>85</v>
      </c>
      <c r="AY257" s="14" t="s">
        <v>118</v>
      </c>
      <c r="BE257" s="224">
        <f>IF(N257="základní",J257,0)</f>
        <v>0</v>
      </c>
      <c r="BF257" s="224">
        <f>IF(N257="snížená",J257,0)</f>
        <v>0</v>
      </c>
      <c r="BG257" s="224">
        <f>IF(N257="zákl. přenesená",J257,0)</f>
        <v>0</v>
      </c>
      <c r="BH257" s="224">
        <f>IF(N257="sníž. přenesená",J257,0)</f>
        <v>0</v>
      </c>
      <c r="BI257" s="224">
        <f>IF(N257="nulová",J257,0)</f>
        <v>0</v>
      </c>
      <c r="BJ257" s="14" t="s">
        <v>83</v>
      </c>
      <c r="BK257" s="224">
        <f>ROUND(I257*H257,2)</f>
        <v>0</v>
      </c>
      <c r="BL257" s="14" t="s">
        <v>139</v>
      </c>
      <c r="BM257" s="223" t="s">
        <v>402</v>
      </c>
    </row>
    <row r="258" s="2" customFormat="1">
      <c r="A258" s="35"/>
      <c r="B258" s="36"/>
      <c r="C258" s="37"/>
      <c r="D258" s="225" t="s">
        <v>128</v>
      </c>
      <c r="E258" s="37"/>
      <c r="F258" s="226" t="s">
        <v>403</v>
      </c>
      <c r="G258" s="37"/>
      <c r="H258" s="37"/>
      <c r="I258" s="227"/>
      <c r="J258" s="37"/>
      <c r="K258" s="37"/>
      <c r="L258" s="41"/>
      <c r="M258" s="228"/>
      <c r="N258" s="229"/>
      <c r="O258" s="88"/>
      <c r="P258" s="88"/>
      <c r="Q258" s="88"/>
      <c r="R258" s="88"/>
      <c r="S258" s="88"/>
      <c r="T258" s="89"/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T258" s="14" t="s">
        <v>128</v>
      </c>
      <c r="AU258" s="14" t="s">
        <v>85</v>
      </c>
    </row>
    <row r="259" s="12" customFormat="1" ht="22.8" customHeight="1">
      <c r="A259" s="12"/>
      <c r="B259" s="195"/>
      <c r="C259" s="196"/>
      <c r="D259" s="197" t="s">
        <v>74</v>
      </c>
      <c r="E259" s="209" t="s">
        <v>404</v>
      </c>
      <c r="F259" s="209" t="s">
        <v>405</v>
      </c>
      <c r="G259" s="196"/>
      <c r="H259" s="196"/>
      <c r="I259" s="199"/>
      <c r="J259" s="210">
        <f>BK259</f>
        <v>0</v>
      </c>
      <c r="K259" s="196"/>
      <c r="L259" s="201"/>
      <c r="M259" s="202"/>
      <c r="N259" s="203"/>
      <c r="O259" s="203"/>
      <c r="P259" s="204">
        <f>SUM(P260:P267)</f>
        <v>0</v>
      </c>
      <c r="Q259" s="203"/>
      <c r="R259" s="204">
        <f>SUM(R260:R267)</f>
        <v>0</v>
      </c>
      <c r="S259" s="203"/>
      <c r="T259" s="205">
        <f>SUM(T260:T267)</f>
        <v>0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206" t="s">
        <v>83</v>
      </c>
      <c r="AT259" s="207" t="s">
        <v>74</v>
      </c>
      <c r="AU259" s="207" t="s">
        <v>83</v>
      </c>
      <c r="AY259" s="206" t="s">
        <v>118</v>
      </c>
      <c r="BK259" s="208">
        <f>SUM(BK260:BK267)</f>
        <v>0</v>
      </c>
    </row>
    <row r="260" s="2" customFormat="1" ht="21.75" customHeight="1">
      <c r="A260" s="35"/>
      <c r="B260" s="36"/>
      <c r="C260" s="230" t="s">
        <v>132</v>
      </c>
      <c r="D260" s="230" t="s">
        <v>129</v>
      </c>
      <c r="E260" s="231" t="s">
        <v>406</v>
      </c>
      <c r="F260" s="232" t="s">
        <v>407</v>
      </c>
      <c r="G260" s="233" t="s">
        <v>408</v>
      </c>
      <c r="H260" s="234">
        <v>35.950000000000003</v>
      </c>
      <c r="I260" s="235"/>
      <c r="J260" s="236">
        <f>ROUND(I260*H260,2)</f>
        <v>0</v>
      </c>
      <c r="K260" s="232" t="s">
        <v>125</v>
      </c>
      <c r="L260" s="41"/>
      <c r="M260" s="237" t="s">
        <v>1</v>
      </c>
      <c r="N260" s="238" t="s">
        <v>40</v>
      </c>
      <c r="O260" s="88"/>
      <c r="P260" s="221">
        <f>O260*H260</f>
        <v>0</v>
      </c>
      <c r="Q260" s="221">
        <v>0</v>
      </c>
      <c r="R260" s="221">
        <f>Q260*H260</f>
        <v>0</v>
      </c>
      <c r="S260" s="221">
        <v>0</v>
      </c>
      <c r="T260" s="222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3" t="s">
        <v>139</v>
      </c>
      <c r="AT260" s="223" t="s">
        <v>129</v>
      </c>
      <c r="AU260" s="223" t="s">
        <v>85</v>
      </c>
      <c r="AY260" s="14" t="s">
        <v>118</v>
      </c>
      <c r="BE260" s="224">
        <f>IF(N260="základní",J260,0)</f>
        <v>0</v>
      </c>
      <c r="BF260" s="224">
        <f>IF(N260="snížená",J260,0)</f>
        <v>0</v>
      </c>
      <c r="BG260" s="224">
        <f>IF(N260="zákl. přenesená",J260,0)</f>
        <v>0</v>
      </c>
      <c r="BH260" s="224">
        <f>IF(N260="sníž. přenesená",J260,0)</f>
        <v>0</v>
      </c>
      <c r="BI260" s="224">
        <f>IF(N260="nulová",J260,0)</f>
        <v>0</v>
      </c>
      <c r="BJ260" s="14" t="s">
        <v>83</v>
      </c>
      <c r="BK260" s="224">
        <f>ROUND(I260*H260,2)</f>
        <v>0</v>
      </c>
      <c r="BL260" s="14" t="s">
        <v>139</v>
      </c>
      <c r="BM260" s="223" t="s">
        <v>409</v>
      </c>
    </row>
    <row r="261" s="2" customFormat="1">
      <c r="A261" s="35"/>
      <c r="B261" s="36"/>
      <c r="C261" s="37"/>
      <c r="D261" s="225" t="s">
        <v>128</v>
      </c>
      <c r="E261" s="37"/>
      <c r="F261" s="226" t="s">
        <v>410</v>
      </c>
      <c r="G261" s="37"/>
      <c r="H261" s="37"/>
      <c r="I261" s="227"/>
      <c r="J261" s="37"/>
      <c r="K261" s="37"/>
      <c r="L261" s="41"/>
      <c r="M261" s="228"/>
      <c r="N261" s="229"/>
      <c r="O261" s="88"/>
      <c r="P261" s="88"/>
      <c r="Q261" s="88"/>
      <c r="R261" s="88"/>
      <c r="S261" s="88"/>
      <c r="T261" s="89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4" t="s">
        <v>128</v>
      </c>
      <c r="AU261" s="14" t="s">
        <v>85</v>
      </c>
    </row>
    <row r="262" s="2" customFormat="1" ht="33" customHeight="1">
      <c r="A262" s="35"/>
      <c r="B262" s="36"/>
      <c r="C262" s="230" t="s">
        <v>411</v>
      </c>
      <c r="D262" s="230" t="s">
        <v>129</v>
      </c>
      <c r="E262" s="231" t="s">
        <v>412</v>
      </c>
      <c r="F262" s="232" t="s">
        <v>413</v>
      </c>
      <c r="G262" s="233" t="s">
        <v>408</v>
      </c>
      <c r="H262" s="234">
        <v>35.950000000000003</v>
      </c>
      <c r="I262" s="235"/>
      <c r="J262" s="236">
        <f>ROUND(I262*H262,2)</f>
        <v>0</v>
      </c>
      <c r="K262" s="232" t="s">
        <v>125</v>
      </c>
      <c r="L262" s="41"/>
      <c r="M262" s="237" t="s">
        <v>1</v>
      </c>
      <c r="N262" s="238" t="s">
        <v>40</v>
      </c>
      <c r="O262" s="88"/>
      <c r="P262" s="221">
        <f>O262*H262</f>
        <v>0</v>
      </c>
      <c r="Q262" s="221">
        <v>0</v>
      </c>
      <c r="R262" s="221">
        <f>Q262*H262</f>
        <v>0</v>
      </c>
      <c r="S262" s="221">
        <v>0</v>
      </c>
      <c r="T262" s="222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3" t="s">
        <v>139</v>
      </c>
      <c r="AT262" s="223" t="s">
        <v>129</v>
      </c>
      <c r="AU262" s="223" t="s">
        <v>85</v>
      </c>
      <c r="AY262" s="14" t="s">
        <v>118</v>
      </c>
      <c r="BE262" s="224">
        <f>IF(N262="základní",J262,0)</f>
        <v>0</v>
      </c>
      <c r="BF262" s="224">
        <f>IF(N262="snížená",J262,0)</f>
        <v>0</v>
      </c>
      <c r="BG262" s="224">
        <f>IF(N262="zákl. přenesená",J262,0)</f>
        <v>0</v>
      </c>
      <c r="BH262" s="224">
        <f>IF(N262="sníž. přenesená",J262,0)</f>
        <v>0</v>
      </c>
      <c r="BI262" s="224">
        <f>IF(N262="nulová",J262,0)</f>
        <v>0</v>
      </c>
      <c r="BJ262" s="14" t="s">
        <v>83</v>
      </c>
      <c r="BK262" s="224">
        <f>ROUND(I262*H262,2)</f>
        <v>0</v>
      </c>
      <c r="BL262" s="14" t="s">
        <v>139</v>
      </c>
      <c r="BM262" s="223" t="s">
        <v>414</v>
      </c>
    </row>
    <row r="263" s="2" customFormat="1">
      <c r="A263" s="35"/>
      <c r="B263" s="36"/>
      <c r="C263" s="37"/>
      <c r="D263" s="225" t="s">
        <v>128</v>
      </c>
      <c r="E263" s="37"/>
      <c r="F263" s="226" t="s">
        <v>415</v>
      </c>
      <c r="G263" s="37"/>
      <c r="H263" s="37"/>
      <c r="I263" s="227"/>
      <c r="J263" s="37"/>
      <c r="K263" s="37"/>
      <c r="L263" s="41"/>
      <c r="M263" s="228"/>
      <c r="N263" s="229"/>
      <c r="O263" s="88"/>
      <c r="P263" s="88"/>
      <c r="Q263" s="88"/>
      <c r="R263" s="88"/>
      <c r="S263" s="88"/>
      <c r="T263" s="89"/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T263" s="14" t="s">
        <v>128</v>
      </c>
      <c r="AU263" s="14" t="s">
        <v>85</v>
      </c>
    </row>
    <row r="264" s="2" customFormat="1">
      <c r="A264" s="35"/>
      <c r="B264" s="36"/>
      <c r="C264" s="230" t="s">
        <v>416</v>
      </c>
      <c r="D264" s="230" t="s">
        <v>129</v>
      </c>
      <c r="E264" s="231" t="s">
        <v>417</v>
      </c>
      <c r="F264" s="232" t="s">
        <v>418</v>
      </c>
      <c r="G264" s="233" t="s">
        <v>147</v>
      </c>
      <c r="H264" s="234">
        <v>1</v>
      </c>
      <c r="I264" s="235"/>
      <c r="J264" s="236">
        <f>ROUND(I264*H264,2)</f>
        <v>0</v>
      </c>
      <c r="K264" s="232" t="s">
        <v>125</v>
      </c>
      <c r="L264" s="41"/>
      <c r="M264" s="237" t="s">
        <v>1</v>
      </c>
      <c r="N264" s="238" t="s">
        <v>40</v>
      </c>
      <c r="O264" s="88"/>
      <c r="P264" s="221">
        <f>O264*H264</f>
        <v>0</v>
      </c>
      <c r="Q264" s="221">
        <v>0</v>
      </c>
      <c r="R264" s="221">
        <f>Q264*H264</f>
        <v>0</v>
      </c>
      <c r="S264" s="221">
        <v>0</v>
      </c>
      <c r="T264" s="222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3" t="s">
        <v>139</v>
      </c>
      <c r="AT264" s="223" t="s">
        <v>129</v>
      </c>
      <c r="AU264" s="223" t="s">
        <v>85</v>
      </c>
      <c r="AY264" s="14" t="s">
        <v>118</v>
      </c>
      <c r="BE264" s="224">
        <f>IF(N264="základní",J264,0)</f>
        <v>0</v>
      </c>
      <c r="BF264" s="224">
        <f>IF(N264="snížená",J264,0)</f>
        <v>0</v>
      </c>
      <c r="BG264" s="224">
        <f>IF(N264="zákl. přenesená",J264,0)</f>
        <v>0</v>
      </c>
      <c r="BH264" s="224">
        <f>IF(N264="sníž. přenesená",J264,0)</f>
        <v>0</v>
      </c>
      <c r="BI264" s="224">
        <f>IF(N264="nulová",J264,0)</f>
        <v>0</v>
      </c>
      <c r="BJ264" s="14" t="s">
        <v>83</v>
      </c>
      <c r="BK264" s="224">
        <f>ROUND(I264*H264,2)</f>
        <v>0</v>
      </c>
      <c r="BL264" s="14" t="s">
        <v>139</v>
      </c>
      <c r="BM264" s="223" t="s">
        <v>419</v>
      </c>
    </row>
    <row r="265" s="2" customFormat="1">
      <c r="A265" s="35"/>
      <c r="B265" s="36"/>
      <c r="C265" s="37"/>
      <c r="D265" s="225" t="s">
        <v>128</v>
      </c>
      <c r="E265" s="37"/>
      <c r="F265" s="226" t="s">
        <v>420</v>
      </c>
      <c r="G265" s="37"/>
      <c r="H265" s="37"/>
      <c r="I265" s="227"/>
      <c r="J265" s="37"/>
      <c r="K265" s="37"/>
      <c r="L265" s="41"/>
      <c r="M265" s="228"/>
      <c r="N265" s="229"/>
      <c r="O265" s="88"/>
      <c r="P265" s="88"/>
      <c r="Q265" s="88"/>
      <c r="R265" s="88"/>
      <c r="S265" s="88"/>
      <c r="T265" s="89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4" t="s">
        <v>128</v>
      </c>
      <c r="AU265" s="14" t="s">
        <v>85</v>
      </c>
    </row>
    <row r="266" s="2" customFormat="1" ht="16.5" customHeight="1">
      <c r="A266" s="35"/>
      <c r="B266" s="36"/>
      <c r="C266" s="230" t="s">
        <v>421</v>
      </c>
      <c r="D266" s="230" t="s">
        <v>129</v>
      </c>
      <c r="E266" s="231" t="s">
        <v>422</v>
      </c>
      <c r="F266" s="232" t="s">
        <v>423</v>
      </c>
      <c r="G266" s="233" t="s">
        <v>408</v>
      </c>
      <c r="H266" s="234">
        <v>0.10000000000000001</v>
      </c>
      <c r="I266" s="235"/>
      <c r="J266" s="236">
        <f>ROUND(I266*H266,2)</f>
        <v>0</v>
      </c>
      <c r="K266" s="232" t="s">
        <v>125</v>
      </c>
      <c r="L266" s="41"/>
      <c r="M266" s="237" t="s">
        <v>1</v>
      </c>
      <c r="N266" s="238" t="s">
        <v>40</v>
      </c>
      <c r="O266" s="88"/>
      <c r="P266" s="221">
        <f>O266*H266</f>
        <v>0</v>
      </c>
      <c r="Q266" s="221">
        <v>0</v>
      </c>
      <c r="R266" s="221">
        <f>Q266*H266</f>
        <v>0</v>
      </c>
      <c r="S266" s="221">
        <v>0</v>
      </c>
      <c r="T266" s="222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3" t="s">
        <v>139</v>
      </c>
      <c r="AT266" s="223" t="s">
        <v>129</v>
      </c>
      <c r="AU266" s="223" t="s">
        <v>85</v>
      </c>
      <c r="AY266" s="14" t="s">
        <v>118</v>
      </c>
      <c r="BE266" s="224">
        <f>IF(N266="základní",J266,0)</f>
        <v>0</v>
      </c>
      <c r="BF266" s="224">
        <f>IF(N266="snížená",J266,0)</f>
        <v>0</v>
      </c>
      <c r="BG266" s="224">
        <f>IF(N266="zákl. přenesená",J266,0)</f>
        <v>0</v>
      </c>
      <c r="BH266" s="224">
        <f>IF(N266="sníž. přenesená",J266,0)</f>
        <v>0</v>
      </c>
      <c r="BI266" s="224">
        <f>IF(N266="nulová",J266,0)</f>
        <v>0</v>
      </c>
      <c r="BJ266" s="14" t="s">
        <v>83</v>
      </c>
      <c r="BK266" s="224">
        <f>ROUND(I266*H266,2)</f>
        <v>0</v>
      </c>
      <c r="BL266" s="14" t="s">
        <v>139</v>
      </c>
      <c r="BM266" s="223" t="s">
        <v>424</v>
      </c>
    </row>
    <row r="267" s="2" customFormat="1">
      <c r="A267" s="35"/>
      <c r="B267" s="36"/>
      <c r="C267" s="37"/>
      <c r="D267" s="225" t="s">
        <v>128</v>
      </c>
      <c r="E267" s="37"/>
      <c r="F267" s="226" t="s">
        <v>425</v>
      </c>
      <c r="G267" s="37"/>
      <c r="H267" s="37"/>
      <c r="I267" s="227"/>
      <c r="J267" s="37"/>
      <c r="K267" s="37"/>
      <c r="L267" s="41"/>
      <c r="M267" s="228"/>
      <c r="N267" s="229"/>
      <c r="O267" s="88"/>
      <c r="P267" s="88"/>
      <c r="Q267" s="88"/>
      <c r="R267" s="88"/>
      <c r="S267" s="88"/>
      <c r="T267" s="89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4" t="s">
        <v>128</v>
      </c>
      <c r="AU267" s="14" t="s">
        <v>85</v>
      </c>
    </row>
    <row r="268" s="12" customFormat="1" ht="25.92" customHeight="1">
      <c r="A268" s="12"/>
      <c r="B268" s="195"/>
      <c r="C268" s="196"/>
      <c r="D268" s="197" t="s">
        <v>74</v>
      </c>
      <c r="E268" s="198" t="s">
        <v>426</v>
      </c>
      <c r="F268" s="198" t="s">
        <v>427</v>
      </c>
      <c r="G268" s="196"/>
      <c r="H268" s="196"/>
      <c r="I268" s="199"/>
      <c r="J268" s="200">
        <f>BK268</f>
        <v>0</v>
      </c>
      <c r="K268" s="196"/>
      <c r="L268" s="201"/>
      <c r="M268" s="202"/>
      <c r="N268" s="203"/>
      <c r="O268" s="203"/>
      <c r="P268" s="204">
        <f>SUM(P269:P272)</f>
        <v>0</v>
      </c>
      <c r="Q268" s="203"/>
      <c r="R268" s="204">
        <f>SUM(R269:R272)</f>
        <v>0</v>
      </c>
      <c r="S268" s="203"/>
      <c r="T268" s="205">
        <f>SUM(T269:T272)</f>
        <v>0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206" t="s">
        <v>144</v>
      </c>
      <c r="AT268" s="207" t="s">
        <v>74</v>
      </c>
      <c r="AU268" s="207" t="s">
        <v>75</v>
      </c>
      <c r="AY268" s="206" t="s">
        <v>118</v>
      </c>
      <c r="BK268" s="208">
        <f>SUM(BK269:BK272)</f>
        <v>0</v>
      </c>
    </row>
    <row r="269" s="2" customFormat="1" ht="33" customHeight="1">
      <c r="A269" s="35"/>
      <c r="B269" s="36"/>
      <c r="C269" s="230" t="s">
        <v>428</v>
      </c>
      <c r="D269" s="230" t="s">
        <v>129</v>
      </c>
      <c r="E269" s="231" t="s">
        <v>429</v>
      </c>
      <c r="F269" s="232" t="s">
        <v>430</v>
      </c>
      <c r="G269" s="233" t="s">
        <v>431</v>
      </c>
      <c r="H269" s="239"/>
      <c r="I269" s="235"/>
      <c r="J269" s="236">
        <f>ROUND(I269*H269,2)</f>
        <v>0</v>
      </c>
      <c r="K269" s="232" t="s">
        <v>432</v>
      </c>
      <c r="L269" s="41"/>
      <c r="M269" s="237" t="s">
        <v>1</v>
      </c>
      <c r="N269" s="238" t="s">
        <v>40</v>
      </c>
      <c r="O269" s="88"/>
      <c r="P269" s="221">
        <f>O269*H269</f>
        <v>0</v>
      </c>
      <c r="Q269" s="221">
        <v>0</v>
      </c>
      <c r="R269" s="221">
        <f>Q269*H269</f>
        <v>0</v>
      </c>
      <c r="S269" s="221">
        <v>0</v>
      </c>
      <c r="T269" s="222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3" t="s">
        <v>139</v>
      </c>
      <c r="AT269" s="223" t="s">
        <v>129</v>
      </c>
      <c r="AU269" s="223" t="s">
        <v>83</v>
      </c>
      <c r="AY269" s="14" t="s">
        <v>118</v>
      </c>
      <c r="BE269" s="224">
        <f>IF(N269="základní",J269,0)</f>
        <v>0</v>
      </c>
      <c r="BF269" s="224">
        <f>IF(N269="snížená",J269,0)</f>
        <v>0</v>
      </c>
      <c r="BG269" s="224">
        <f>IF(N269="zákl. přenesená",J269,0)</f>
        <v>0</v>
      </c>
      <c r="BH269" s="224">
        <f>IF(N269="sníž. přenesená",J269,0)</f>
        <v>0</v>
      </c>
      <c r="BI269" s="224">
        <f>IF(N269="nulová",J269,0)</f>
        <v>0</v>
      </c>
      <c r="BJ269" s="14" t="s">
        <v>83</v>
      </c>
      <c r="BK269" s="224">
        <f>ROUND(I269*H269,2)</f>
        <v>0</v>
      </c>
      <c r="BL269" s="14" t="s">
        <v>139</v>
      </c>
      <c r="BM269" s="223" t="s">
        <v>433</v>
      </c>
    </row>
    <row r="270" s="2" customFormat="1">
      <c r="A270" s="35"/>
      <c r="B270" s="36"/>
      <c r="C270" s="37"/>
      <c r="D270" s="225" t="s">
        <v>128</v>
      </c>
      <c r="E270" s="37"/>
      <c r="F270" s="226" t="s">
        <v>434</v>
      </c>
      <c r="G270" s="37"/>
      <c r="H270" s="37"/>
      <c r="I270" s="227"/>
      <c r="J270" s="37"/>
      <c r="K270" s="37"/>
      <c r="L270" s="41"/>
      <c r="M270" s="228"/>
      <c r="N270" s="229"/>
      <c r="O270" s="88"/>
      <c r="P270" s="88"/>
      <c r="Q270" s="88"/>
      <c r="R270" s="88"/>
      <c r="S270" s="88"/>
      <c r="T270" s="89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4" t="s">
        <v>128</v>
      </c>
      <c r="AU270" s="14" t="s">
        <v>83</v>
      </c>
    </row>
    <row r="271" s="2" customFormat="1">
      <c r="A271" s="35"/>
      <c r="B271" s="36"/>
      <c r="C271" s="230" t="s">
        <v>435</v>
      </c>
      <c r="D271" s="230" t="s">
        <v>129</v>
      </c>
      <c r="E271" s="231" t="s">
        <v>436</v>
      </c>
      <c r="F271" s="232" t="s">
        <v>437</v>
      </c>
      <c r="G271" s="233" t="s">
        <v>431</v>
      </c>
      <c r="H271" s="239"/>
      <c r="I271" s="235"/>
      <c r="J271" s="236">
        <f>ROUND(I271*H271,2)</f>
        <v>0</v>
      </c>
      <c r="K271" s="232" t="s">
        <v>125</v>
      </c>
      <c r="L271" s="41"/>
      <c r="M271" s="237" t="s">
        <v>1</v>
      </c>
      <c r="N271" s="238" t="s">
        <v>40</v>
      </c>
      <c r="O271" s="88"/>
      <c r="P271" s="221">
        <f>O271*H271</f>
        <v>0</v>
      </c>
      <c r="Q271" s="221">
        <v>0</v>
      </c>
      <c r="R271" s="221">
        <f>Q271*H271</f>
        <v>0</v>
      </c>
      <c r="S271" s="221">
        <v>0</v>
      </c>
      <c r="T271" s="222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3" t="s">
        <v>139</v>
      </c>
      <c r="AT271" s="223" t="s">
        <v>129</v>
      </c>
      <c r="AU271" s="223" t="s">
        <v>83</v>
      </c>
      <c r="AY271" s="14" t="s">
        <v>118</v>
      </c>
      <c r="BE271" s="224">
        <f>IF(N271="základní",J271,0)</f>
        <v>0</v>
      </c>
      <c r="BF271" s="224">
        <f>IF(N271="snížená",J271,0)</f>
        <v>0</v>
      </c>
      <c r="BG271" s="224">
        <f>IF(N271="zákl. přenesená",J271,0)</f>
        <v>0</v>
      </c>
      <c r="BH271" s="224">
        <f>IF(N271="sníž. přenesená",J271,0)</f>
        <v>0</v>
      </c>
      <c r="BI271" s="224">
        <f>IF(N271="nulová",J271,0)</f>
        <v>0</v>
      </c>
      <c r="BJ271" s="14" t="s">
        <v>83</v>
      </c>
      <c r="BK271" s="224">
        <f>ROUND(I271*H271,2)</f>
        <v>0</v>
      </c>
      <c r="BL271" s="14" t="s">
        <v>139</v>
      </c>
      <c r="BM271" s="223" t="s">
        <v>438</v>
      </c>
    </row>
    <row r="272" s="2" customFormat="1">
      <c r="A272" s="35"/>
      <c r="B272" s="36"/>
      <c r="C272" s="37"/>
      <c r="D272" s="225" t="s">
        <v>128</v>
      </c>
      <c r="E272" s="37"/>
      <c r="F272" s="226" t="s">
        <v>437</v>
      </c>
      <c r="G272" s="37"/>
      <c r="H272" s="37"/>
      <c r="I272" s="227"/>
      <c r="J272" s="37"/>
      <c r="K272" s="37"/>
      <c r="L272" s="41"/>
      <c r="M272" s="240"/>
      <c r="N272" s="241"/>
      <c r="O272" s="242"/>
      <c r="P272" s="242"/>
      <c r="Q272" s="242"/>
      <c r="R272" s="242"/>
      <c r="S272" s="242"/>
      <c r="T272" s="243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4" t="s">
        <v>128</v>
      </c>
      <c r="AU272" s="14" t="s">
        <v>83</v>
      </c>
    </row>
    <row r="273" s="2" customFormat="1" ht="6.96" customHeight="1">
      <c r="A273" s="35"/>
      <c r="B273" s="63"/>
      <c r="C273" s="64"/>
      <c r="D273" s="64"/>
      <c r="E273" s="64"/>
      <c r="F273" s="64"/>
      <c r="G273" s="64"/>
      <c r="H273" s="64"/>
      <c r="I273" s="64"/>
      <c r="J273" s="64"/>
      <c r="K273" s="64"/>
      <c r="L273" s="41"/>
      <c r="M273" s="35"/>
      <c r="O273" s="35"/>
      <c r="P273" s="35"/>
      <c r="Q273" s="35"/>
      <c r="R273" s="35"/>
      <c r="S273" s="35"/>
      <c r="T273" s="35"/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</row>
  </sheetData>
  <sheetProtection sheet="1" autoFilter="0" formatColumns="0" formatRows="0" objects="1" scenarios="1" spinCount="100000" saltValue="m7ymLUvO8Ro/mGTU5Gfu0HowguinYl4T6f0gO4sMQ1cN+PUTE2XqjgFQWi52ZLHmi/mJpB93ZEeP668gRth1Uw==" hashValue="+B/ZJJF2JQ9bQoQQN4XsBLw2QdFQ5SN4LXQlO1zGiCtnSefVNauLvLaZq6YOaGPfZvbrcC/dOdY4XyldGx9BSg==" algorithmName="SHA-512" password="CC35"/>
  <autoFilter ref="C124:K272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Gazda Martin</dc:creator>
  <cp:lastModifiedBy>Gazda Martin</cp:lastModifiedBy>
  <dcterms:created xsi:type="dcterms:W3CDTF">2021-04-30T07:59:56Z</dcterms:created>
  <dcterms:modified xsi:type="dcterms:W3CDTF">2021-04-30T07:59:58Z</dcterms:modified>
</cp:coreProperties>
</file>